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ennametal-my.sharepoint.com/personal/edward_morrow_kennametal_com/Documents/Desktop/Reconditioning/Form reveiw/Widia/Original/"/>
    </mc:Choice>
  </mc:AlternateContent>
  <xr:revisionPtr revIDLastSave="0" documentId="13_ncr:1_{F998C481-8335-4B4F-8079-FB2D6AE52986}" xr6:coauthVersionLast="47" xr6:coauthVersionMax="47" xr10:uidLastSave="{00000000-0000-0000-0000-000000000000}"/>
  <bookViews>
    <workbookView xWindow="-96" yWindow="-96" windowWidth="23232" windowHeight="13992" xr2:uid="{00000000-000D-0000-FFFF-FFFF00000000}"/>
  </bookViews>
  <sheets>
    <sheet name="Widia GP End Mill Recon Form" sheetId="1" r:id="rId1"/>
    <sheet name="Widia GP End Mill Cita Form" sheetId="2" r:id="rId2"/>
  </sheets>
  <definedNames>
    <definedName name="_xlnm._FilterDatabase" localSheetId="1" hidden="1">'Widia GP End Mill Cita Form'!$AC$27:$AC$139</definedName>
    <definedName name="_xlnm.Print_Area" localSheetId="1">'Widia GP End Mill Cita Form'!$A$1:$AD$142</definedName>
    <definedName name="_xlnm.Print_Area" localSheetId="0">'Widia GP End Mill Recon Form'!$A$1:$P$55</definedName>
    <definedName name="_xlnm.Print_Titles" localSheetId="1">'Widia GP End Mill Cita Form'!$25:$27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7" i="2" l="1"/>
  <c r="Y27" i="2" s="1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9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28" i="2"/>
  <c r="G19" i="2"/>
  <c r="B20" i="2"/>
  <c r="Q8" i="2"/>
  <c r="K139" i="2"/>
  <c r="D139" i="2"/>
  <c r="K138" i="2"/>
  <c r="D138" i="2"/>
  <c r="K137" i="2"/>
  <c r="D137" i="2"/>
  <c r="K136" i="2"/>
  <c r="D136" i="2"/>
  <c r="K135" i="2"/>
  <c r="D135" i="2"/>
  <c r="K134" i="2"/>
  <c r="D134" i="2"/>
  <c r="K133" i="2"/>
  <c r="D133" i="2"/>
  <c r="K132" i="2"/>
  <c r="D132" i="2"/>
  <c r="K131" i="2"/>
  <c r="D131" i="2"/>
  <c r="K130" i="2"/>
  <c r="D130" i="2"/>
  <c r="K129" i="2"/>
  <c r="D129" i="2"/>
  <c r="K128" i="2"/>
  <c r="D128" i="2"/>
  <c r="K127" i="2"/>
  <c r="D127" i="2"/>
  <c r="K126" i="2"/>
  <c r="D126" i="2"/>
  <c r="K125" i="2"/>
  <c r="D125" i="2"/>
  <c r="K124" i="2"/>
  <c r="D124" i="2"/>
  <c r="K123" i="2"/>
  <c r="D123" i="2"/>
  <c r="K122" i="2"/>
  <c r="D122" i="2"/>
  <c r="K121" i="2"/>
  <c r="D121" i="2"/>
  <c r="K120" i="2"/>
  <c r="D120" i="2"/>
  <c r="K119" i="2"/>
  <c r="D119" i="2"/>
  <c r="K118" i="2"/>
  <c r="D118" i="2"/>
  <c r="K117" i="2"/>
  <c r="D117" i="2"/>
  <c r="K116" i="2"/>
  <c r="D116" i="2"/>
  <c r="K115" i="2"/>
  <c r="D115" i="2"/>
  <c r="K114" i="2"/>
  <c r="D114" i="2"/>
  <c r="K113" i="2"/>
  <c r="D113" i="2"/>
  <c r="K112" i="2"/>
  <c r="D112" i="2"/>
  <c r="K111" i="2"/>
  <c r="D111" i="2"/>
  <c r="K110" i="2"/>
  <c r="D110" i="2"/>
  <c r="K109" i="2"/>
  <c r="D109" i="2"/>
  <c r="K108" i="2"/>
  <c r="D108" i="2"/>
  <c r="K107" i="2"/>
  <c r="D107" i="2"/>
  <c r="K106" i="2"/>
  <c r="D106" i="2"/>
  <c r="K105" i="2"/>
  <c r="D105" i="2"/>
  <c r="K104" i="2"/>
  <c r="D104" i="2"/>
  <c r="K103" i="2"/>
  <c r="D103" i="2"/>
  <c r="K102" i="2"/>
  <c r="D102" i="2"/>
  <c r="K101" i="2"/>
  <c r="D101" i="2"/>
  <c r="K100" i="2"/>
  <c r="D100" i="2"/>
  <c r="K99" i="2"/>
  <c r="D99" i="2"/>
  <c r="K98" i="2"/>
  <c r="D98" i="2"/>
  <c r="K97" i="2"/>
  <c r="D97" i="2"/>
  <c r="AE129" i="1"/>
  <c r="AE128" i="1"/>
  <c r="AF128" i="1" s="1"/>
  <c r="AE127" i="1"/>
  <c r="AE126" i="1"/>
  <c r="AE125" i="1"/>
  <c r="AE124" i="1"/>
  <c r="AE123" i="1"/>
  <c r="AE122" i="1"/>
  <c r="AE121" i="1"/>
  <c r="AE120" i="1"/>
  <c r="AE119" i="1"/>
  <c r="AF119" i="1" s="1"/>
  <c r="N129" i="2" s="1"/>
  <c r="AE118" i="1"/>
  <c r="AE117" i="1"/>
  <c r="AE116" i="1"/>
  <c r="AF116" i="1" s="1"/>
  <c r="AE115" i="1"/>
  <c r="AE114" i="1"/>
  <c r="U129" i="1"/>
  <c r="U127" i="1"/>
  <c r="U125" i="1"/>
  <c r="U123" i="1"/>
  <c r="U121" i="1"/>
  <c r="U119" i="1"/>
  <c r="U117" i="1"/>
  <c r="U115" i="1"/>
  <c r="AE113" i="1"/>
  <c r="AA113" i="1" s="1"/>
  <c r="Q123" i="2" s="1"/>
  <c r="AE112" i="1"/>
  <c r="AE111" i="1"/>
  <c r="AE110" i="1"/>
  <c r="AE109" i="1"/>
  <c r="AE108" i="1"/>
  <c r="AE107" i="1"/>
  <c r="AE106" i="1"/>
  <c r="AF106" i="1" s="1"/>
  <c r="AE105" i="1"/>
  <c r="AF105" i="1" s="1"/>
  <c r="N115" i="2" s="1"/>
  <c r="AE104" i="1"/>
  <c r="AF104" i="1" s="1"/>
  <c r="AE103" i="1"/>
  <c r="AA103" i="1" s="1"/>
  <c r="AE102" i="1"/>
  <c r="AE101" i="1"/>
  <c r="AF101" i="1" s="1"/>
  <c r="N111" i="2" s="1"/>
  <c r="AE100" i="1"/>
  <c r="AE99" i="1"/>
  <c r="Z99" i="1" s="1"/>
  <c r="S109" i="2" s="1"/>
  <c r="AE98" i="1"/>
  <c r="U113" i="1"/>
  <c r="U111" i="1"/>
  <c r="U109" i="1"/>
  <c r="U107" i="1"/>
  <c r="U105" i="1"/>
  <c r="U103" i="1"/>
  <c r="U101" i="1"/>
  <c r="U99" i="1"/>
  <c r="AE97" i="1"/>
  <c r="AA97" i="1" s="1"/>
  <c r="Q107" i="2" s="1"/>
  <c r="AE96" i="1"/>
  <c r="AE95" i="1"/>
  <c r="AE94" i="1"/>
  <c r="AA94" i="1" s="1"/>
  <c r="Q104" i="2" s="1"/>
  <c r="AE93" i="1"/>
  <c r="AA93" i="1" s="1"/>
  <c r="Q103" i="2" s="1"/>
  <c r="AE92" i="1"/>
  <c r="AF92" i="1" s="1"/>
  <c r="N102" i="2" s="1"/>
  <c r="AE91" i="1"/>
  <c r="AE90" i="1"/>
  <c r="AE89" i="1"/>
  <c r="AF89" i="1" s="1"/>
  <c r="N99" i="2" s="1"/>
  <c r="AE88" i="1"/>
  <c r="AE87" i="1"/>
  <c r="AA87" i="1" s="1"/>
  <c r="Q97" i="2" s="1"/>
  <c r="AE86" i="1"/>
  <c r="AF86" i="1" s="1"/>
  <c r="N96" i="2" s="1"/>
  <c r="AE85" i="1"/>
  <c r="AF85" i="1" s="1"/>
  <c r="N95" i="2" s="1"/>
  <c r="AE84" i="1"/>
  <c r="AE83" i="1"/>
  <c r="AF83" i="1" s="1"/>
  <c r="N93" i="2" s="1"/>
  <c r="AE82" i="1"/>
  <c r="U97" i="1"/>
  <c r="U95" i="1"/>
  <c r="U93" i="1"/>
  <c r="U91" i="1"/>
  <c r="U89" i="1"/>
  <c r="U87" i="1"/>
  <c r="U85" i="1"/>
  <c r="U83" i="1"/>
  <c r="AE81" i="1"/>
  <c r="AF81" i="1" s="1"/>
  <c r="N91" i="2" s="1"/>
  <c r="AE80" i="1"/>
  <c r="AA80" i="1" s="1"/>
  <c r="Q90" i="2" s="1"/>
  <c r="AE79" i="1"/>
  <c r="AA79" i="1" s="1"/>
  <c r="AE78" i="1"/>
  <c r="AE77" i="1"/>
  <c r="AE76" i="1"/>
  <c r="AE75" i="1"/>
  <c r="AE74" i="1"/>
  <c r="AE73" i="1"/>
  <c r="Z73" i="1" s="1"/>
  <c r="AE72" i="1"/>
  <c r="Z72" i="1" s="1"/>
  <c r="AE71" i="1"/>
  <c r="AF71" i="1" s="1"/>
  <c r="N81" i="2" s="1"/>
  <c r="AC81" i="2" s="1"/>
  <c r="AE70" i="1"/>
  <c r="AA70" i="1" s="1"/>
  <c r="Q80" i="2" s="1"/>
  <c r="AE69" i="1"/>
  <c r="AF69" i="1" s="1"/>
  <c r="N79" i="2" s="1"/>
  <c r="AE68" i="1"/>
  <c r="AE67" i="1"/>
  <c r="AF67" i="1" s="1"/>
  <c r="N77" i="2" s="1"/>
  <c r="AE66" i="1"/>
  <c r="U81" i="1"/>
  <c r="U79" i="1"/>
  <c r="U77" i="1"/>
  <c r="U75" i="1"/>
  <c r="U73" i="1"/>
  <c r="U71" i="1"/>
  <c r="U69" i="1"/>
  <c r="U67" i="1"/>
  <c r="K96" i="2"/>
  <c r="D96" i="2"/>
  <c r="K95" i="2"/>
  <c r="D95" i="2"/>
  <c r="K94" i="2"/>
  <c r="D94" i="2"/>
  <c r="K93" i="2"/>
  <c r="D93" i="2"/>
  <c r="K92" i="2"/>
  <c r="D92" i="2"/>
  <c r="K91" i="2"/>
  <c r="D91" i="2"/>
  <c r="K90" i="2"/>
  <c r="D90" i="2"/>
  <c r="K89" i="2"/>
  <c r="D89" i="2"/>
  <c r="K88" i="2"/>
  <c r="D88" i="2"/>
  <c r="K87" i="2"/>
  <c r="D87" i="2"/>
  <c r="K86" i="2"/>
  <c r="D86" i="2"/>
  <c r="K85" i="2"/>
  <c r="D85" i="2"/>
  <c r="K84" i="2"/>
  <c r="D84" i="2"/>
  <c r="K83" i="2"/>
  <c r="D83" i="2"/>
  <c r="K82" i="2"/>
  <c r="D82" i="2"/>
  <c r="K81" i="2"/>
  <c r="D81" i="2"/>
  <c r="K80" i="2"/>
  <c r="D80" i="2"/>
  <c r="K79" i="2"/>
  <c r="D79" i="2"/>
  <c r="K78" i="2"/>
  <c r="D78" i="2"/>
  <c r="K77" i="2"/>
  <c r="D77" i="2"/>
  <c r="K76" i="2"/>
  <c r="D76" i="2"/>
  <c r="K75" i="2"/>
  <c r="D75" i="2"/>
  <c r="AE65" i="1"/>
  <c r="AE64" i="1"/>
  <c r="AE63" i="1"/>
  <c r="AE62" i="1"/>
  <c r="AE61" i="1"/>
  <c r="AF61" i="1" s="1"/>
  <c r="AE60" i="1"/>
  <c r="AF60" i="1" s="1"/>
  <c r="AE59" i="1"/>
  <c r="AF59" i="1" s="1"/>
  <c r="AE58" i="1"/>
  <c r="AF58" i="1" s="1"/>
  <c r="AE57" i="1"/>
  <c r="AE56" i="1"/>
  <c r="AF56" i="1" s="1"/>
  <c r="AE55" i="1"/>
  <c r="AF55" i="1" s="1"/>
  <c r="AE54" i="1"/>
  <c r="AE53" i="1"/>
  <c r="AF53" i="1" s="1"/>
  <c r="AE52" i="1"/>
  <c r="AF52" i="1" s="1"/>
  <c r="AE51" i="1"/>
  <c r="AF51" i="1" s="1"/>
  <c r="AE50" i="1"/>
  <c r="AF50" i="1" s="1"/>
  <c r="Y66" i="1"/>
  <c r="Y67" i="1"/>
  <c r="Y68" i="1"/>
  <c r="Y69" i="1"/>
  <c r="Y70" i="1"/>
  <c r="Y71" i="1"/>
  <c r="Z71" i="1" s="1"/>
  <c r="S81" i="2" s="1"/>
  <c r="AA71" i="1"/>
  <c r="Y72" i="1"/>
  <c r="Y73" i="1"/>
  <c r="Y74" i="1"/>
  <c r="Y75" i="1"/>
  <c r="AA75" i="1"/>
  <c r="Q85" i="2" s="1"/>
  <c r="Y76" i="1"/>
  <c r="Z76" i="1"/>
  <c r="AA76" i="1"/>
  <c r="Q86" i="2" s="1"/>
  <c r="AF76" i="1"/>
  <c r="N86" i="2" s="1"/>
  <c r="Y77" i="1"/>
  <c r="Y78" i="1"/>
  <c r="Z78" i="1"/>
  <c r="AA78" i="1"/>
  <c r="Q88" i="2" s="1"/>
  <c r="AF78" i="1"/>
  <c r="Y79" i="1"/>
  <c r="Y80" i="1"/>
  <c r="Z80" i="1" s="1"/>
  <c r="AF80" i="1"/>
  <c r="N90" i="2" s="1"/>
  <c r="Y81" i="1"/>
  <c r="Y82" i="1"/>
  <c r="Z82" i="1" s="1"/>
  <c r="S92" i="2" s="1"/>
  <c r="AF82" i="1"/>
  <c r="N92" i="2" s="1"/>
  <c r="Y83" i="1"/>
  <c r="Z83" i="1" s="1"/>
  <c r="Y84" i="1"/>
  <c r="Z84" i="1"/>
  <c r="S94" i="2" s="1"/>
  <c r="Y85" i="1"/>
  <c r="Y86" i="1"/>
  <c r="Z86" i="1" s="1"/>
  <c r="S96" i="2" s="1"/>
  <c r="Y87" i="1"/>
  <c r="Y88" i="1"/>
  <c r="Z88" i="1" s="1"/>
  <c r="AA88" i="1"/>
  <c r="Q98" i="2" s="1"/>
  <c r="AF88" i="1"/>
  <c r="Y89" i="1"/>
  <c r="Y90" i="1"/>
  <c r="Z90" i="1"/>
  <c r="AA90" i="1"/>
  <c r="Q100" i="2" s="1"/>
  <c r="AF90" i="1"/>
  <c r="Y91" i="1"/>
  <c r="AF91" i="1"/>
  <c r="N101" i="2" s="1"/>
  <c r="Y92" i="1"/>
  <c r="Y93" i="1"/>
  <c r="Z93" i="1"/>
  <c r="S103" i="2" s="1"/>
  <c r="Y94" i="1"/>
  <c r="Y95" i="1"/>
  <c r="Z95" i="1" s="1"/>
  <c r="S105" i="2" s="1"/>
  <c r="AA95" i="1"/>
  <c r="Q105" i="2" s="1"/>
  <c r="AF95" i="1"/>
  <c r="N105" i="2" s="1"/>
  <c r="Y96" i="1"/>
  <c r="Z96" i="1" s="1"/>
  <c r="S106" i="2" s="1"/>
  <c r="AA96" i="1"/>
  <c r="Q106" i="2" s="1"/>
  <c r="AF96" i="1"/>
  <c r="N106" i="2" s="1"/>
  <c r="Y97" i="1"/>
  <c r="Y98" i="1"/>
  <c r="Z98" i="1"/>
  <c r="S108" i="2" s="1"/>
  <c r="AF98" i="1"/>
  <c r="N108" i="2" s="1"/>
  <c r="Y99" i="1"/>
  <c r="Y100" i="1"/>
  <c r="Z100" i="1" s="1"/>
  <c r="S110" i="2" s="1"/>
  <c r="AA100" i="1"/>
  <c r="Q110" i="2" s="1"/>
  <c r="AF100" i="1"/>
  <c r="Y101" i="1"/>
  <c r="Y102" i="1"/>
  <c r="Z102" i="1" s="1"/>
  <c r="S112" i="2" s="1"/>
  <c r="AA102" i="1"/>
  <c r="Q112" i="2" s="1"/>
  <c r="AF102" i="1"/>
  <c r="Y103" i="1"/>
  <c r="Z103" i="1" s="1"/>
  <c r="S113" i="2" s="1"/>
  <c r="Y104" i="1"/>
  <c r="Y105" i="1"/>
  <c r="AA105" i="1"/>
  <c r="Q115" i="2" s="1"/>
  <c r="Y106" i="1"/>
  <c r="AA106" i="1"/>
  <c r="Q116" i="2" s="1"/>
  <c r="Y107" i="1"/>
  <c r="Z107" i="1" s="1"/>
  <c r="S117" i="2" s="1"/>
  <c r="AA107" i="1"/>
  <c r="Q117" i="2" s="1"/>
  <c r="AF107" i="1"/>
  <c r="N117" i="2" s="1"/>
  <c r="Y108" i="1"/>
  <c r="Y109" i="1"/>
  <c r="Y110" i="1"/>
  <c r="AA110" i="1"/>
  <c r="Q120" i="2" s="1"/>
  <c r="Y111" i="1"/>
  <c r="Z111" i="1" s="1"/>
  <c r="S121" i="2" s="1"/>
  <c r="AA111" i="1"/>
  <c r="Q121" i="2" s="1"/>
  <c r="AF111" i="1"/>
  <c r="N121" i="2" s="1"/>
  <c r="Y112" i="1"/>
  <c r="AA112" i="1"/>
  <c r="Q122" i="2" s="1"/>
  <c r="AF112" i="1"/>
  <c r="N122" i="2" s="1"/>
  <c r="Y113" i="1"/>
  <c r="Y114" i="1"/>
  <c r="Y115" i="1"/>
  <c r="Z115" i="1"/>
  <c r="S125" i="2" s="1"/>
  <c r="AF115" i="1"/>
  <c r="N125" i="2" s="1"/>
  <c r="Y116" i="1"/>
  <c r="Z116" i="1"/>
  <c r="S126" i="2" s="1"/>
  <c r="AA116" i="1"/>
  <c r="Q126" i="2" s="1"/>
  <c r="Y117" i="1"/>
  <c r="AA117" i="1"/>
  <c r="Q127" i="2" s="1"/>
  <c r="Y118" i="1"/>
  <c r="AA118" i="1"/>
  <c r="Q128" i="2" s="1"/>
  <c r="AF118" i="1"/>
  <c r="N128" i="2" s="1"/>
  <c r="Y119" i="1"/>
  <c r="Z119" i="1" s="1"/>
  <c r="S129" i="2" s="1"/>
  <c r="AA119" i="1"/>
  <c r="Q129" i="2" s="1"/>
  <c r="Y120" i="1"/>
  <c r="Z120" i="1"/>
  <c r="S130" i="2" s="1"/>
  <c r="AA120" i="1"/>
  <c r="Q130" i="2" s="1"/>
  <c r="AF120" i="1"/>
  <c r="N130" i="2" s="1"/>
  <c r="Y121" i="1"/>
  <c r="Y122" i="1"/>
  <c r="Y123" i="1"/>
  <c r="Z123" i="1" s="1"/>
  <c r="S133" i="2" s="1"/>
  <c r="AA123" i="1"/>
  <c r="Q133" i="2" s="1"/>
  <c r="Y124" i="1"/>
  <c r="Y125" i="1"/>
  <c r="Z125" i="1" s="1"/>
  <c r="S135" i="2" s="1"/>
  <c r="AA125" i="1"/>
  <c r="Q135" i="2" s="1"/>
  <c r="AF125" i="1"/>
  <c r="N135" i="2" s="1"/>
  <c r="Y126" i="1"/>
  <c r="Z126" i="1" s="1"/>
  <c r="S136" i="2" s="1"/>
  <c r="Y127" i="1"/>
  <c r="Z127" i="1" s="1"/>
  <c r="S137" i="2" s="1"/>
  <c r="AA127" i="1"/>
  <c r="AF127" i="1"/>
  <c r="N137" i="2" s="1"/>
  <c r="Y128" i="1"/>
  <c r="Z128" i="1"/>
  <c r="S138" i="2" s="1"/>
  <c r="AA128" i="1"/>
  <c r="Q138" i="2" s="1"/>
  <c r="Y129" i="1"/>
  <c r="AE49" i="1"/>
  <c r="AF49" i="1" s="1"/>
  <c r="AE48" i="1"/>
  <c r="AF48" i="1" s="1"/>
  <c r="AE47" i="1"/>
  <c r="AF47" i="1" s="1"/>
  <c r="AE46" i="1"/>
  <c r="AF46" i="1" s="1"/>
  <c r="AE45" i="1"/>
  <c r="AF45" i="1" s="1"/>
  <c r="AE44" i="1"/>
  <c r="AF44" i="1" s="1"/>
  <c r="AE43" i="1"/>
  <c r="AF43" i="1" s="1"/>
  <c r="AE42" i="1"/>
  <c r="AF42" i="1" s="1"/>
  <c r="AE41" i="1"/>
  <c r="AF41" i="1" s="1"/>
  <c r="AE40" i="1"/>
  <c r="AF40" i="1" s="1"/>
  <c r="AE39" i="1"/>
  <c r="AF39" i="1" s="1"/>
  <c r="AE38" i="1"/>
  <c r="AF38" i="1" s="1"/>
  <c r="AE37" i="1"/>
  <c r="AF37" i="1" s="1"/>
  <c r="AE36" i="1"/>
  <c r="AF36" i="1" s="1"/>
  <c r="AE35" i="1"/>
  <c r="AF35" i="1" s="1"/>
  <c r="AE34" i="1"/>
  <c r="AF34" i="1" s="1"/>
  <c r="AF54" i="1"/>
  <c r="AF57" i="1"/>
  <c r="AF62" i="1"/>
  <c r="AF63" i="1"/>
  <c r="AF64" i="1"/>
  <c r="AF65" i="1"/>
  <c r="N75" i="2" s="1"/>
  <c r="AE33" i="1"/>
  <c r="AF33" i="1" s="1"/>
  <c r="AE32" i="1"/>
  <c r="AF32" i="1" s="1"/>
  <c r="AE31" i="1"/>
  <c r="AF31" i="1" s="1"/>
  <c r="AE30" i="1"/>
  <c r="AF30" i="1" s="1"/>
  <c r="AE29" i="1"/>
  <c r="AF29" i="1" s="1"/>
  <c r="AE28" i="1"/>
  <c r="AF28" i="1" s="1"/>
  <c r="AE27" i="1"/>
  <c r="AF27" i="1" s="1"/>
  <c r="AE26" i="1"/>
  <c r="AF26" i="1" s="1"/>
  <c r="AE25" i="1"/>
  <c r="AF25" i="1" s="1"/>
  <c r="AE24" i="1"/>
  <c r="AF24" i="1" s="1"/>
  <c r="AE23" i="1"/>
  <c r="AF23" i="1" s="1"/>
  <c r="AE22" i="1"/>
  <c r="AF22" i="1" s="1"/>
  <c r="AE21" i="1"/>
  <c r="AF21" i="1" s="1"/>
  <c r="AE20" i="1"/>
  <c r="AF20" i="1" s="1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Z69" i="1" l="1"/>
  <c r="S79" i="2" s="1"/>
  <c r="AF72" i="1"/>
  <c r="N82" i="2" s="1"/>
  <c r="AC82" i="2" s="1"/>
  <c r="AA72" i="1"/>
  <c r="Q82" i="2" s="1"/>
  <c r="AA104" i="1"/>
  <c r="Q114" i="2" s="1"/>
  <c r="AB90" i="1"/>
  <c r="Z105" i="1"/>
  <c r="S115" i="2" s="1"/>
  <c r="AA89" i="1"/>
  <c r="Q99" i="2" s="1"/>
  <c r="AA73" i="1"/>
  <c r="Q83" i="2" s="1"/>
  <c r="Z129" i="1"/>
  <c r="S139" i="2" s="1"/>
  <c r="AB71" i="1"/>
  <c r="Z117" i="1"/>
  <c r="S127" i="2" s="1"/>
  <c r="AB127" i="1"/>
  <c r="Z109" i="1"/>
  <c r="S119" i="2" s="1"/>
  <c r="Z110" i="1"/>
  <c r="S120" i="2" s="1"/>
  <c r="Z113" i="1"/>
  <c r="S123" i="2" s="1"/>
  <c r="Z122" i="1"/>
  <c r="S132" i="2" s="1"/>
  <c r="Z124" i="1"/>
  <c r="S134" i="2" s="1"/>
  <c r="N138" i="2"/>
  <c r="AB128" i="1"/>
  <c r="Q137" i="2"/>
  <c r="AF126" i="1"/>
  <c r="N136" i="2" s="1"/>
  <c r="AB120" i="1"/>
  <c r="AB119" i="1"/>
  <c r="Z118" i="1"/>
  <c r="S128" i="2" s="1"/>
  <c r="AF117" i="1"/>
  <c r="N127" i="2" s="1"/>
  <c r="N126" i="2"/>
  <c r="Z112" i="1"/>
  <c r="S122" i="2" s="1"/>
  <c r="AF110" i="1"/>
  <c r="AF109" i="1"/>
  <c r="N119" i="2" s="1"/>
  <c r="N116" i="2"/>
  <c r="Z106" i="1"/>
  <c r="S116" i="2" s="1"/>
  <c r="N114" i="2"/>
  <c r="AC114" i="2" s="1"/>
  <c r="Z104" i="1"/>
  <c r="AB103" i="1"/>
  <c r="Q113" i="2"/>
  <c r="AF103" i="1"/>
  <c r="N113" i="2" s="1"/>
  <c r="N112" i="2"/>
  <c r="Z101" i="1"/>
  <c r="S111" i="2" s="1"/>
  <c r="N110" i="2"/>
  <c r="Z97" i="1"/>
  <c r="AF97" i="1"/>
  <c r="Z94" i="1"/>
  <c r="S104" i="2" s="1"/>
  <c r="AA92" i="1"/>
  <c r="Q102" i="2" s="1"/>
  <c r="Z92" i="1"/>
  <c r="S102" i="2" s="1"/>
  <c r="N100" i="2"/>
  <c r="S100" i="2"/>
  <c r="AB88" i="1"/>
  <c r="N98" i="2"/>
  <c r="S98" i="2"/>
  <c r="Z87" i="1"/>
  <c r="S97" i="2" s="1"/>
  <c r="AA81" i="1"/>
  <c r="Q91" i="2" s="1"/>
  <c r="Z81" i="1"/>
  <c r="Z79" i="1"/>
  <c r="S89" i="2" s="1"/>
  <c r="AF79" i="1"/>
  <c r="N89" i="2" s="1"/>
  <c r="AB76" i="1"/>
  <c r="AF74" i="1"/>
  <c r="N84" i="2" s="1"/>
  <c r="AA74" i="1"/>
  <c r="Q84" i="2" s="1"/>
  <c r="Z74" i="1"/>
  <c r="S84" i="2" s="1"/>
  <c r="AF73" i="1"/>
  <c r="N83" i="2" s="1"/>
  <c r="AC83" i="2" s="1"/>
  <c r="AB72" i="1"/>
  <c r="Z70" i="1"/>
  <c r="S80" i="2" s="1"/>
  <c r="AF70" i="1"/>
  <c r="AF66" i="1"/>
  <c r="N76" i="2" s="1"/>
  <c r="Z66" i="1"/>
  <c r="AA66" i="1"/>
  <c r="Q76" i="2" s="1"/>
  <c r="AF129" i="1"/>
  <c r="AA129" i="1"/>
  <c r="AA126" i="1"/>
  <c r="AF124" i="1"/>
  <c r="N134" i="2" s="1"/>
  <c r="AA124" i="1"/>
  <c r="AF123" i="1"/>
  <c r="AF122" i="1"/>
  <c r="N132" i="2" s="1"/>
  <c r="AA122" i="1"/>
  <c r="Q132" i="2" s="1"/>
  <c r="AA121" i="1"/>
  <c r="Q131" i="2" s="1"/>
  <c r="Z121" i="1"/>
  <c r="AF121" i="1"/>
  <c r="AA115" i="1"/>
  <c r="AF114" i="1"/>
  <c r="N124" i="2" s="1"/>
  <c r="AA114" i="1"/>
  <c r="Q124" i="2" s="1"/>
  <c r="Z114" i="1"/>
  <c r="S124" i="2" s="1"/>
  <c r="AB125" i="1"/>
  <c r="AA108" i="1"/>
  <c r="Q118" i="2" s="1"/>
  <c r="AA101" i="1"/>
  <c r="AA83" i="1"/>
  <c r="Q93" i="2" s="1"/>
  <c r="Z75" i="1"/>
  <c r="S85" i="2" s="1"/>
  <c r="AA69" i="1"/>
  <c r="Q79" i="2" s="1"/>
  <c r="AB93" i="1"/>
  <c r="AA91" i="1"/>
  <c r="Q101" i="2" s="1"/>
  <c r="AA99" i="1"/>
  <c r="Q109" i="2" s="1"/>
  <c r="AF93" i="1"/>
  <c r="N103" i="2" s="1"/>
  <c r="AF75" i="1"/>
  <c r="N85" i="2" s="1"/>
  <c r="AA67" i="1"/>
  <c r="Q77" i="2" s="1"/>
  <c r="AB123" i="1"/>
  <c r="AF108" i="1"/>
  <c r="N118" i="2" s="1"/>
  <c r="AB96" i="1"/>
  <c r="Z67" i="1"/>
  <c r="S77" i="2" s="1"/>
  <c r="AB116" i="1"/>
  <c r="AF113" i="1"/>
  <c r="AB111" i="1"/>
  <c r="Z108" i="1"/>
  <c r="AA109" i="1"/>
  <c r="Q119" i="2" s="1"/>
  <c r="AB107" i="1"/>
  <c r="AB102" i="1"/>
  <c r="AB100" i="1"/>
  <c r="AF99" i="1"/>
  <c r="N109" i="2" s="1"/>
  <c r="AA98" i="1"/>
  <c r="AB95" i="1"/>
  <c r="AF94" i="1"/>
  <c r="N104" i="2" s="1"/>
  <c r="Z91" i="1"/>
  <c r="S101" i="2" s="1"/>
  <c r="Z89" i="1"/>
  <c r="AF87" i="1"/>
  <c r="N97" i="2" s="1"/>
  <c r="AC97" i="2" s="1"/>
  <c r="AA86" i="1"/>
  <c r="Q96" i="2" s="1"/>
  <c r="AA85" i="1"/>
  <c r="Q95" i="2" s="1"/>
  <c r="Z85" i="1"/>
  <c r="AF84" i="1"/>
  <c r="N94" i="2" s="1"/>
  <c r="AA84" i="1"/>
  <c r="Q94" i="2" s="1"/>
  <c r="S93" i="2"/>
  <c r="AA82" i="1"/>
  <c r="Q92" i="2" s="1"/>
  <c r="AB80" i="1"/>
  <c r="S90" i="2"/>
  <c r="Q89" i="2"/>
  <c r="AB78" i="1"/>
  <c r="N88" i="2"/>
  <c r="S88" i="2"/>
  <c r="AF77" i="1"/>
  <c r="N87" i="2" s="1"/>
  <c r="AA77" i="1"/>
  <c r="Q87" i="2" s="1"/>
  <c r="Z77" i="1"/>
  <c r="S86" i="2"/>
  <c r="S83" i="2"/>
  <c r="S82" i="2"/>
  <c r="Q81" i="2"/>
  <c r="AF68" i="1"/>
  <c r="N78" i="2" s="1"/>
  <c r="AC78" i="2" s="1"/>
  <c r="AA68" i="1"/>
  <c r="Q78" i="2" s="1"/>
  <c r="Z68" i="1"/>
  <c r="O37" i="1"/>
  <c r="B15" i="2"/>
  <c r="Q15" i="2" s="1"/>
  <c r="B16" i="2"/>
  <c r="Q16" i="2" s="1"/>
  <c r="B17" i="2"/>
  <c r="Q17" i="2" s="1"/>
  <c r="B18" i="2"/>
  <c r="Q18" i="2" s="1"/>
  <c r="B14" i="2"/>
  <c r="Q14" i="2" s="1"/>
  <c r="T12" i="2"/>
  <c r="L10" i="2"/>
  <c r="G10" i="2"/>
  <c r="Z10" i="2" s="1"/>
  <c r="B10" i="2"/>
  <c r="AA13" i="1"/>
  <c r="B143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28" i="2"/>
  <c r="D28" i="2"/>
  <c r="W6" i="2"/>
  <c r="AA63" i="1"/>
  <c r="Q73" i="2" s="1"/>
  <c r="AA62" i="1"/>
  <c r="Q72" i="2" s="1"/>
  <c r="AA58" i="1"/>
  <c r="Q68" i="2" s="1"/>
  <c r="N62" i="2"/>
  <c r="N61" i="2"/>
  <c r="AA50" i="1"/>
  <c r="Q60" i="2" s="1"/>
  <c r="Z48" i="1"/>
  <c r="S58" i="2" s="1"/>
  <c r="N55" i="2"/>
  <c r="N54" i="2"/>
  <c r="AA43" i="1"/>
  <c r="Q53" i="2" s="1"/>
  <c r="AA42" i="1"/>
  <c r="Q52" i="2" s="1"/>
  <c r="AA35" i="1"/>
  <c r="Q45" i="2" s="1"/>
  <c r="N44" i="2"/>
  <c r="AA33" i="1"/>
  <c r="Q43" i="2" s="1"/>
  <c r="AA30" i="1"/>
  <c r="Q40" i="2" s="1"/>
  <c r="AA29" i="1"/>
  <c r="Q39" i="2" s="1"/>
  <c r="AA22" i="1"/>
  <c r="AE19" i="1"/>
  <c r="AF19" i="1" s="1"/>
  <c r="AE18" i="1"/>
  <c r="AA18" i="1" s="1"/>
  <c r="Q28" i="2" s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Z41" i="1" s="1"/>
  <c r="S51" i="2" s="1"/>
  <c r="Y42" i="1"/>
  <c r="Y43" i="1"/>
  <c r="Y44" i="1"/>
  <c r="Y45" i="1"/>
  <c r="Y46" i="1"/>
  <c r="Y47" i="1"/>
  <c r="Y48" i="1"/>
  <c r="Y49" i="1"/>
  <c r="Z49" i="1" s="1"/>
  <c r="S59" i="2" s="1"/>
  <c r="Y50" i="1"/>
  <c r="Y51" i="1"/>
  <c r="Y52" i="1"/>
  <c r="Y53" i="1"/>
  <c r="Y54" i="1"/>
  <c r="Z54" i="1" s="1"/>
  <c r="S64" i="2" s="1"/>
  <c r="Y55" i="1"/>
  <c r="Z55" i="1" s="1"/>
  <c r="S65" i="2" s="1"/>
  <c r="Y56" i="1"/>
  <c r="Y57" i="1"/>
  <c r="Y58" i="1"/>
  <c r="Y59" i="1"/>
  <c r="Y60" i="1"/>
  <c r="Y61" i="1"/>
  <c r="Y62" i="1"/>
  <c r="Y63" i="1"/>
  <c r="Y64" i="1"/>
  <c r="Y65" i="1"/>
  <c r="Y19" i="1"/>
  <c r="Z19" i="1" s="1"/>
  <c r="S29" i="2" s="1"/>
  <c r="V58" i="1"/>
  <c r="X58" i="1" s="1"/>
  <c r="W58" i="1"/>
  <c r="V60" i="1"/>
  <c r="X60" i="1" s="1"/>
  <c r="W60" i="1"/>
  <c r="V62" i="1"/>
  <c r="X62" i="1" s="1"/>
  <c r="W62" i="1"/>
  <c r="V64" i="1"/>
  <c r="X64" i="1" s="1"/>
  <c r="W64" i="1"/>
  <c r="U65" i="1"/>
  <c r="U63" i="1"/>
  <c r="W63" i="1" s="1"/>
  <c r="U61" i="1"/>
  <c r="V61" i="1" s="1"/>
  <c r="X61" i="1" s="1"/>
  <c r="U59" i="1"/>
  <c r="W59" i="1" s="1"/>
  <c r="V50" i="1"/>
  <c r="X50" i="1" s="1"/>
  <c r="W50" i="1"/>
  <c r="V52" i="1"/>
  <c r="X52" i="1" s="1"/>
  <c r="W52" i="1"/>
  <c r="V54" i="1"/>
  <c r="X54" i="1" s="1"/>
  <c r="W54" i="1"/>
  <c r="V56" i="1"/>
  <c r="X56" i="1" s="1"/>
  <c r="W56" i="1"/>
  <c r="U57" i="1"/>
  <c r="V57" i="1" s="1"/>
  <c r="X57" i="1" s="1"/>
  <c r="U55" i="1"/>
  <c r="W55" i="1" s="1"/>
  <c r="U53" i="1"/>
  <c r="V53" i="1" s="1"/>
  <c r="X53" i="1" s="1"/>
  <c r="U51" i="1"/>
  <c r="V51" i="1" s="1"/>
  <c r="X51" i="1" s="1"/>
  <c r="V42" i="1"/>
  <c r="X42" i="1" s="1"/>
  <c r="W42" i="1"/>
  <c r="V44" i="1"/>
  <c r="X44" i="1" s="1"/>
  <c r="W44" i="1"/>
  <c r="V46" i="1"/>
  <c r="X46" i="1" s="1"/>
  <c r="W46" i="1"/>
  <c r="V48" i="1"/>
  <c r="X48" i="1" s="1"/>
  <c r="W48" i="1"/>
  <c r="U49" i="1"/>
  <c r="W49" i="1" s="1"/>
  <c r="U47" i="1"/>
  <c r="V47" i="1" s="1"/>
  <c r="X47" i="1" s="1"/>
  <c r="U45" i="1"/>
  <c r="W45" i="1" s="1"/>
  <c r="U43" i="1"/>
  <c r="V43" i="1" s="1"/>
  <c r="X43" i="1" s="1"/>
  <c r="V34" i="1"/>
  <c r="X34" i="1" s="1"/>
  <c r="W34" i="1"/>
  <c r="V36" i="1"/>
  <c r="X36" i="1" s="1"/>
  <c r="W36" i="1"/>
  <c r="V38" i="1"/>
  <c r="X38" i="1" s="1"/>
  <c r="W38" i="1"/>
  <c r="V40" i="1"/>
  <c r="X40" i="1" s="1"/>
  <c r="W40" i="1"/>
  <c r="U41" i="1"/>
  <c r="W41" i="1" s="1"/>
  <c r="U39" i="1"/>
  <c r="W39" i="1" s="1"/>
  <c r="U37" i="1"/>
  <c r="W37" i="1" s="1"/>
  <c r="U35" i="1"/>
  <c r="V35" i="1" s="1"/>
  <c r="X35" i="1" s="1"/>
  <c r="V26" i="1"/>
  <c r="X26" i="1" s="1"/>
  <c r="W26" i="1"/>
  <c r="V28" i="1"/>
  <c r="X28" i="1" s="1"/>
  <c r="W28" i="1"/>
  <c r="V30" i="1"/>
  <c r="X30" i="1" s="1"/>
  <c r="W30" i="1"/>
  <c r="V32" i="1"/>
  <c r="X32" i="1" s="1"/>
  <c r="W32" i="1"/>
  <c r="U33" i="1"/>
  <c r="V33" i="1" s="1"/>
  <c r="X33" i="1" s="1"/>
  <c r="U31" i="1"/>
  <c r="W31" i="1" s="1"/>
  <c r="U29" i="1"/>
  <c r="W29" i="1" s="1"/>
  <c r="U27" i="1"/>
  <c r="V27" i="1" s="1"/>
  <c r="X27" i="1" s="1"/>
  <c r="U19" i="1"/>
  <c r="V19" i="1" s="1"/>
  <c r="X19" i="1" s="1"/>
  <c r="U21" i="1"/>
  <c r="V21" i="1" s="1"/>
  <c r="X21" i="1" s="1"/>
  <c r="U23" i="1"/>
  <c r="V23" i="1" s="1"/>
  <c r="X23" i="1" s="1"/>
  <c r="U25" i="1"/>
  <c r="V25" i="1" s="1"/>
  <c r="X25" i="1" s="1"/>
  <c r="V22" i="1"/>
  <c r="X22" i="1" s="1"/>
  <c r="W22" i="1"/>
  <c r="V24" i="1"/>
  <c r="X24" i="1" s="1"/>
  <c r="W24" i="1"/>
  <c r="W20" i="1"/>
  <c r="W18" i="1"/>
  <c r="V20" i="1"/>
  <c r="X20" i="1" s="1"/>
  <c r="V18" i="1"/>
  <c r="X18" i="1" s="1"/>
  <c r="AB70" i="1" l="1"/>
  <c r="AB105" i="1"/>
  <c r="AB73" i="1"/>
  <c r="AB117" i="1"/>
  <c r="AB110" i="1"/>
  <c r="AB66" i="1"/>
  <c r="S76" i="2"/>
  <c r="AB87" i="1"/>
  <c r="AB113" i="1"/>
  <c r="N139" i="2"/>
  <c r="AB129" i="1"/>
  <c r="Q139" i="2"/>
  <c r="AB126" i="1"/>
  <c r="Q136" i="2"/>
  <c r="AB124" i="1"/>
  <c r="Q134" i="2"/>
  <c r="N133" i="2"/>
  <c r="AB122" i="1"/>
  <c r="AB121" i="1"/>
  <c r="S131" i="2"/>
  <c r="N131" i="2"/>
  <c r="AB118" i="1"/>
  <c r="AB115" i="1"/>
  <c r="Q125" i="2"/>
  <c r="AB114" i="1"/>
  <c r="N123" i="2"/>
  <c r="AB112" i="1"/>
  <c r="N120" i="2"/>
  <c r="AB109" i="1"/>
  <c r="AB108" i="1"/>
  <c r="S118" i="2"/>
  <c r="AB106" i="1"/>
  <c r="S114" i="2"/>
  <c r="AB104" i="1"/>
  <c r="AB101" i="1"/>
  <c r="Q111" i="2"/>
  <c r="AB99" i="1"/>
  <c r="AB98" i="1"/>
  <c r="Q108" i="2"/>
  <c r="AB97" i="1"/>
  <c r="S107" i="2"/>
  <c r="N107" i="2"/>
  <c r="AB94" i="1"/>
  <c r="AB92" i="1"/>
  <c r="AB89" i="1"/>
  <c r="S99" i="2"/>
  <c r="AB82" i="1"/>
  <c r="S91" i="2"/>
  <c r="AB81" i="1"/>
  <c r="AB79" i="1"/>
  <c r="AB75" i="1"/>
  <c r="AB74" i="1"/>
  <c r="N80" i="2"/>
  <c r="AC80" i="2" s="1"/>
  <c r="AB69" i="1"/>
  <c r="AB67" i="1"/>
  <c r="AB83" i="1"/>
  <c r="AB91" i="1"/>
  <c r="AB86" i="1"/>
  <c r="AB85" i="1"/>
  <c r="S95" i="2"/>
  <c r="AB84" i="1"/>
  <c r="AB77" i="1"/>
  <c r="S87" i="2"/>
  <c r="AB68" i="1"/>
  <c r="S78" i="2"/>
  <c r="W65" i="1"/>
  <c r="W43" i="1"/>
  <c r="V39" i="1"/>
  <c r="X39" i="1" s="1"/>
  <c r="V49" i="1"/>
  <c r="X49" i="1" s="1"/>
  <c r="W35" i="1"/>
  <c r="W53" i="1"/>
  <c r="V45" i="1"/>
  <c r="X45" i="1" s="1"/>
  <c r="AA57" i="1"/>
  <c r="Q67" i="2" s="1"/>
  <c r="AA55" i="1"/>
  <c r="Q65" i="2" s="1"/>
  <c r="V41" i="1"/>
  <c r="X41" i="1" s="1"/>
  <c r="Z24" i="1"/>
  <c r="S34" i="2" s="1"/>
  <c r="V59" i="1"/>
  <c r="X59" i="1" s="1"/>
  <c r="Z53" i="1"/>
  <c r="S63" i="2" s="1"/>
  <c r="N66" i="2"/>
  <c r="W33" i="1"/>
  <c r="V29" i="1"/>
  <c r="X29" i="1" s="1"/>
  <c r="W57" i="1"/>
  <c r="N69" i="2"/>
  <c r="W51" i="1"/>
  <c r="Z44" i="1"/>
  <c r="S54" i="2" s="1"/>
  <c r="W47" i="1"/>
  <c r="AA32" i="1"/>
  <c r="Q42" i="2" s="1"/>
  <c r="W27" i="1"/>
  <c r="V37" i="1"/>
  <c r="X37" i="1" s="1"/>
  <c r="AA64" i="1"/>
  <c r="Q74" i="2" s="1"/>
  <c r="N53" i="2"/>
  <c r="N37" i="2"/>
  <c r="AA61" i="1"/>
  <c r="Q71" i="2" s="1"/>
  <c r="V31" i="1"/>
  <c r="X31" i="1" s="1"/>
  <c r="AA60" i="1"/>
  <c r="Q70" i="2" s="1"/>
  <c r="Z63" i="1"/>
  <c r="S73" i="2" s="1"/>
  <c r="Z61" i="1"/>
  <c r="S71" i="2" s="1"/>
  <c r="Z56" i="1"/>
  <c r="S66" i="2" s="1"/>
  <c r="W25" i="1"/>
  <c r="V55" i="1"/>
  <c r="X55" i="1" s="1"/>
  <c r="Z40" i="1"/>
  <c r="S50" i="2" s="1"/>
  <c r="N50" i="2"/>
  <c r="N71" i="2"/>
  <c r="N59" i="2"/>
  <c r="Z65" i="1"/>
  <c r="S75" i="2" s="1"/>
  <c r="Z35" i="1"/>
  <c r="S45" i="2" s="1"/>
  <c r="AA59" i="1"/>
  <c r="Q69" i="2" s="1"/>
  <c r="N74" i="2"/>
  <c r="Z64" i="1"/>
  <c r="S74" i="2" s="1"/>
  <c r="Z32" i="1"/>
  <c r="S42" i="2" s="1"/>
  <c r="AA65" i="1"/>
  <c r="Q75" i="2" s="1"/>
  <c r="AA56" i="1"/>
  <c r="Q66" i="2" s="1"/>
  <c r="N73" i="2"/>
  <c r="N67" i="2"/>
  <c r="Z62" i="1"/>
  <c r="S72" i="2" s="1"/>
  <c r="AA41" i="1"/>
  <c r="Q51" i="2" s="1"/>
  <c r="N72" i="2"/>
  <c r="Z59" i="1"/>
  <c r="S69" i="2" s="1"/>
  <c r="AA40" i="1"/>
  <c r="N65" i="2"/>
  <c r="Z31" i="1"/>
  <c r="S41" i="2" s="1"/>
  <c r="Z46" i="1"/>
  <c r="S56" i="2" s="1"/>
  <c r="Z39" i="1"/>
  <c r="S49" i="2" s="1"/>
  <c r="Z21" i="1"/>
  <c r="S31" i="2" s="1"/>
  <c r="AA21" i="1"/>
  <c r="Q31" i="2" s="1"/>
  <c r="V65" i="1"/>
  <c r="X65" i="1" s="1"/>
  <c r="V63" i="1"/>
  <c r="X63" i="1" s="1"/>
  <c r="Z58" i="1"/>
  <c r="S68" i="2" s="1"/>
  <c r="N68" i="2"/>
  <c r="AA54" i="1"/>
  <c r="Q64" i="2" s="1"/>
  <c r="Z57" i="1"/>
  <c r="S67" i="2" s="1"/>
  <c r="AA51" i="1"/>
  <c r="Q61" i="2" s="1"/>
  <c r="N64" i="2"/>
  <c r="AA49" i="1"/>
  <c r="Q59" i="2" s="1"/>
  <c r="Z43" i="1"/>
  <c r="S53" i="2" s="1"/>
  <c r="AA48" i="1"/>
  <c r="Q58" i="2" s="1"/>
  <c r="N58" i="2"/>
  <c r="N52" i="2"/>
  <c r="Z42" i="1"/>
  <c r="AB42" i="1" s="1"/>
  <c r="AC42" i="1" s="1"/>
  <c r="AA46" i="1"/>
  <c r="Q56" i="2" s="1"/>
  <c r="Z45" i="1"/>
  <c r="S55" i="2" s="1"/>
  <c r="AA45" i="1"/>
  <c r="Q55" i="2" s="1"/>
  <c r="N56" i="2"/>
  <c r="N46" i="2"/>
  <c r="Z36" i="1"/>
  <c r="S46" i="2" s="1"/>
  <c r="N51" i="2"/>
  <c r="N43" i="2"/>
  <c r="N38" i="2"/>
  <c r="AA27" i="1"/>
  <c r="Q37" i="2" s="1"/>
  <c r="Z28" i="1"/>
  <c r="S38" i="2" s="1"/>
  <c r="N34" i="2"/>
  <c r="N35" i="2"/>
  <c r="AA25" i="1"/>
  <c r="Q35" i="2" s="1"/>
  <c r="AA24" i="1"/>
  <c r="Q34" i="2" s="1"/>
  <c r="N31" i="2"/>
  <c r="Z25" i="1"/>
  <c r="S35" i="2" s="1"/>
  <c r="AA23" i="1"/>
  <c r="Q33" i="2" s="1"/>
  <c r="N60" i="2"/>
  <c r="Z50" i="1"/>
  <c r="S60" i="2" s="1"/>
  <c r="AA47" i="1"/>
  <c r="Q57" i="2" s="1"/>
  <c r="N57" i="2"/>
  <c r="Z47" i="1"/>
  <c r="N33" i="2"/>
  <c r="Z23" i="1"/>
  <c r="S33" i="2" s="1"/>
  <c r="AA20" i="1"/>
  <c r="Q30" i="2" s="1"/>
  <c r="Z20" i="1"/>
  <c r="Z60" i="1"/>
  <c r="S70" i="2" s="1"/>
  <c r="Z52" i="1"/>
  <c r="S62" i="2" s="1"/>
  <c r="N63" i="2"/>
  <c r="Z51" i="1"/>
  <c r="S61" i="2" s="1"/>
  <c r="AA52" i="1"/>
  <c r="Q62" i="2" s="1"/>
  <c r="N48" i="2"/>
  <c r="Z34" i="1"/>
  <c r="S44" i="2" s="1"/>
  <c r="AA34" i="1"/>
  <c r="Q44" i="2" s="1"/>
  <c r="AA39" i="1"/>
  <c r="Q49" i="2" s="1"/>
  <c r="AA37" i="1"/>
  <c r="Q47" i="2" s="1"/>
  <c r="N49" i="2"/>
  <c r="AA36" i="1"/>
  <c r="Q46" i="2" s="1"/>
  <c r="N45" i="2"/>
  <c r="Z29" i="1"/>
  <c r="S39" i="2" s="1"/>
  <c r="N42" i="2"/>
  <c r="Z27" i="1"/>
  <c r="N41" i="2"/>
  <c r="AA31" i="1"/>
  <c r="Q41" i="2" s="1"/>
  <c r="N39" i="2"/>
  <c r="Z33" i="1"/>
  <c r="S43" i="2" s="1"/>
  <c r="AA28" i="1"/>
  <c r="Z22" i="1"/>
  <c r="S32" i="2" s="1"/>
  <c r="AA19" i="1"/>
  <c r="Q29" i="2" s="1"/>
  <c r="N29" i="2"/>
  <c r="Z26" i="1"/>
  <c r="S36" i="2" s="1"/>
  <c r="AA26" i="1"/>
  <c r="Q36" i="2" s="1"/>
  <c r="N36" i="2"/>
  <c r="Z38" i="1"/>
  <c r="S48" i="2" s="1"/>
  <c r="N70" i="2"/>
  <c r="AA44" i="1"/>
  <c r="Q54" i="2" s="1"/>
  <c r="Z37" i="1"/>
  <c r="AA38" i="1"/>
  <c r="Q48" i="2" s="1"/>
  <c r="N40" i="2"/>
  <c r="Z30" i="1"/>
  <c r="S40" i="2" s="1"/>
  <c r="Q32" i="2"/>
  <c r="W61" i="1"/>
  <c r="AF18" i="1"/>
  <c r="N28" i="2" s="1"/>
  <c r="Z18" i="1"/>
  <c r="AA53" i="1"/>
  <c r="Q63" i="2" s="1"/>
  <c r="W19" i="1"/>
  <c r="W21" i="1"/>
  <c r="W23" i="1"/>
  <c r="AD42" i="1" l="1"/>
  <c r="AG42" i="1"/>
  <c r="V66" i="1"/>
  <c r="X66" i="1" s="1"/>
  <c r="W66" i="1"/>
  <c r="AC66" i="1" s="1"/>
  <c r="AD66" i="1" s="1"/>
  <c r="AG66" i="1" s="1"/>
  <c r="AB41" i="1"/>
  <c r="AC41" i="1" s="1"/>
  <c r="AB64" i="1"/>
  <c r="AC64" i="1" s="1"/>
  <c r="AB55" i="1"/>
  <c r="AC55" i="1" s="1"/>
  <c r="AB48" i="1"/>
  <c r="AC48" i="1" s="1"/>
  <c r="AB35" i="1"/>
  <c r="AC35" i="1" s="1"/>
  <c r="AB62" i="1"/>
  <c r="AC62" i="1" s="1"/>
  <c r="AB63" i="1"/>
  <c r="AC63" i="1" s="1"/>
  <c r="AB59" i="1"/>
  <c r="AC59" i="1" s="1"/>
  <c r="AB56" i="1"/>
  <c r="AC56" i="1" s="1"/>
  <c r="AB54" i="1"/>
  <c r="AC54" i="1" s="1"/>
  <c r="AB58" i="1"/>
  <c r="AC58" i="1" s="1"/>
  <c r="AD58" i="1" s="1"/>
  <c r="AB61" i="1"/>
  <c r="AC61" i="1" s="1"/>
  <c r="S52" i="2"/>
  <c r="AB32" i="1"/>
  <c r="AC32" i="1" s="1"/>
  <c r="AB20" i="1"/>
  <c r="AC20" i="1" s="1"/>
  <c r="AD20" i="1" s="1"/>
  <c r="AG20" i="1" s="1"/>
  <c r="U30" i="2" s="1"/>
  <c r="AB40" i="1"/>
  <c r="AC40" i="1" s="1"/>
  <c r="Q50" i="2"/>
  <c r="AB36" i="1"/>
  <c r="AC36" i="1" s="1"/>
  <c r="AB65" i="1"/>
  <c r="AC65" i="1" s="1"/>
  <c r="AB47" i="1"/>
  <c r="AC47" i="1" s="1"/>
  <c r="AD47" i="1" s="1"/>
  <c r="AG47" i="1" s="1"/>
  <c r="U57" i="2" s="1"/>
  <c r="AB24" i="1"/>
  <c r="AC24" i="1" s="1"/>
  <c r="AB21" i="1"/>
  <c r="AC21" i="1" s="1"/>
  <c r="AD21" i="1" s="1"/>
  <c r="AG21" i="1" s="1"/>
  <c r="U31" i="2" s="1"/>
  <c r="AB57" i="1"/>
  <c r="AC57" i="1" s="1"/>
  <c r="AB43" i="1"/>
  <c r="AC43" i="1" s="1"/>
  <c r="AB46" i="1"/>
  <c r="AC46" i="1" s="1"/>
  <c r="AD46" i="1" s="1"/>
  <c r="AG46" i="1" s="1"/>
  <c r="U56" i="2" s="1"/>
  <c r="AB49" i="1"/>
  <c r="AC49" i="1" s="1"/>
  <c r="AB45" i="1"/>
  <c r="AC45" i="1" s="1"/>
  <c r="AB27" i="1"/>
  <c r="AC27" i="1" s="1"/>
  <c r="S30" i="2"/>
  <c r="AB25" i="1"/>
  <c r="AC25" i="1" s="1"/>
  <c r="S37" i="2"/>
  <c r="AB53" i="1"/>
  <c r="AC53" i="1" s="1"/>
  <c r="AB50" i="1"/>
  <c r="AC50" i="1" s="1"/>
  <c r="S57" i="2"/>
  <c r="AB29" i="1"/>
  <c r="AC29" i="1" s="1"/>
  <c r="AB23" i="1"/>
  <c r="AC23" i="1" s="1"/>
  <c r="N30" i="2"/>
  <c r="AB60" i="1"/>
  <c r="AC60" i="1" s="1"/>
  <c r="AB52" i="1"/>
  <c r="AC52" i="1" s="1"/>
  <c r="AB51" i="1"/>
  <c r="AC51" i="1" s="1"/>
  <c r="AB34" i="1"/>
  <c r="AC34" i="1" s="1"/>
  <c r="AB39" i="1"/>
  <c r="AC39" i="1" s="1"/>
  <c r="AD39" i="1" s="1"/>
  <c r="AG39" i="1" s="1"/>
  <c r="AB33" i="1"/>
  <c r="AC33" i="1" s="1"/>
  <c r="AB31" i="1"/>
  <c r="AC31" i="1" s="1"/>
  <c r="AD31" i="1" s="1"/>
  <c r="AG31" i="1" s="1"/>
  <c r="U41" i="2" s="1"/>
  <c r="AB28" i="1"/>
  <c r="AC28" i="1" s="1"/>
  <c r="AD28" i="1" s="1"/>
  <c r="AG28" i="1" s="1"/>
  <c r="U38" i="2" s="1"/>
  <c r="Q38" i="2"/>
  <c r="AB22" i="1"/>
  <c r="AC22" i="1" s="1"/>
  <c r="AB19" i="1"/>
  <c r="AC19" i="1" s="1"/>
  <c r="AB38" i="1"/>
  <c r="AC38" i="1" s="1"/>
  <c r="AB26" i="1"/>
  <c r="AC26" i="1" s="1"/>
  <c r="AB44" i="1"/>
  <c r="AC44" i="1" s="1"/>
  <c r="N47" i="2"/>
  <c r="S47" i="2"/>
  <c r="AB37" i="1"/>
  <c r="AC37" i="1" s="1"/>
  <c r="AB30" i="1"/>
  <c r="AC30" i="1" s="1"/>
  <c r="N32" i="2"/>
  <c r="AB18" i="1"/>
  <c r="AC18" i="1" s="1"/>
  <c r="S28" i="2"/>
  <c r="AG38" i="1" l="1"/>
  <c r="U48" i="2" s="1"/>
  <c r="U76" i="2"/>
  <c r="AH66" i="1"/>
  <c r="Y76" i="2" s="1"/>
  <c r="AD65" i="1"/>
  <c r="AG65" i="1" s="1"/>
  <c r="AD64" i="1"/>
  <c r="AG64" i="1" s="1"/>
  <c r="AD62" i="1"/>
  <c r="AG62" i="1" s="1"/>
  <c r="AD61" i="1"/>
  <c r="AG61" i="1" s="1"/>
  <c r="AD60" i="1"/>
  <c r="AG60" i="1" s="1"/>
  <c r="U70" i="2" s="1"/>
  <c r="AD59" i="1"/>
  <c r="AG59" i="1"/>
  <c r="AG58" i="1"/>
  <c r="U68" i="2" s="1"/>
  <c r="AD57" i="1"/>
  <c r="AG57" i="1"/>
  <c r="AD56" i="1"/>
  <c r="AG56" i="1" s="1"/>
  <c r="AD55" i="1"/>
  <c r="AG55" i="1"/>
  <c r="AD54" i="1"/>
  <c r="AG54" i="1" s="1"/>
  <c r="AD51" i="1"/>
  <c r="AG51" i="1"/>
  <c r="AD49" i="1"/>
  <c r="AG49" i="1" s="1"/>
  <c r="AD45" i="1"/>
  <c r="AG45" i="1"/>
  <c r="AD43" i="1"/>
  <c r="AG43" i="1" s="1"/>
  <c r="U52" i="2"/>
  <c r="AH42" i="1"/>
  <c r="Y52" i="2" s="1"/>
  <c r="AD41" i="1"/>
  <c r="AG41" i="1" s="1"/>
  <c r="AD40" i="1"/>
  <c r="AG40" i="1"/>
  <c r="AD36" i="1"/>
  <c r="AG36" i="1" s="1"/>
  <c r="AD35" i="1"/>
  <c r="AG35" i="1"/>
  <c r="AD33" i="1"/>
  <c r="AG33" i="1" s="1"/>
  <c r="AD32" i="1"/>
  <c r="AG32" i="1"/>
  <c r="AD27" i="1"/>
  <c r="AG27" i="1" s="1"/>
  <c r="AD25" i="1"/>
  <c r="AG25" i="1"/>
  <c r="AD24" i="1"/>
  <c r="AG24" i="1" s="1"/>
  <c r="AD22" i="1"/>
  <c r="AG22" i="1"/>
  <c r="U32" i="2" s="1"/>
  <c r="AD63" i="1"/>
  <c r="AG63" i="1" s="1"/>
  <c r="V67" i="1"/>
  <c r="X67" i="1" s="1"/>
  <c r="W67" i="1"/>
  <c r="AC67" i="1" s="1"/>
  <c r="AD67" i="1" s="1"/>
  <c r="AG67" i="1" s="1"/>
  <c r="AH67" i="1" s="1"/>
  <c r="Y77" i="2" s="1"/>
  <c r="AD48" i="1"/>
  <c r="AG48" i="1"/>
  <c r="AD26" i="1"/>
  <c r="AG26" i="1" s="1"/>
  <c r="U36" i="2" s="1"/>
  <c r="AH46" i="1"/>
  <c r="Y56" i="2" s="1"/>
  <c r="AH39" i="1"/>
  <c r="Y49" i="2" s="1"/>
  <c r="U49" i="2"/>
  <c r="AH31" i="1"/>
  <c r="Y41" i="2" s="1"/>
  <c r="AH28" i="1"/>
  <c r="Y38" i="2" s="1"/>
  <c r="AH21" i="1"/>
  <c r="Y31" i="2" s="1"/>
  <c r="AD52" i="1"/>
  <c r="AG52" i="1" s="1"/>
  <c r="AD53" i="1"/>
  <c r="AG53" i="1" s="1"/>
  <c r="AH53" i="1" s="1"/>
  <c r="Y63" i="2" s="1"/>
  <c r="AD50" i="1"/>
  <c r="AG50" i="1" s="1"/>
  <c r="U60" i="2" s="1"/>
  <c r="AH47" i="1"/>
  <c r="Y57" i="2" s="1"/>
  <c r="AD34" i="1"/>
  <c r="AG34" i="1" s="1"/>
  <c r="AD29" i="1"/>
  <c r="AG29" i="1" s="1"/>
  <c r="U39" i="2" s="1"/>
  <c r="AD23" i="1"/>
  <c r="AG23" i="1" s="1"/>
  <c r="AH20" i="1"/>
  <c r="Y30" i="2" s="1"/>
  <c r="AD19" i="1"/>
  <c r="AG19" i="1" s="1"/>
  <c r="AH19" i="1" s="1"/>
  <c r="Y29" i="2" s="1"/>
  <c r="AD38" i="1"/>
  <c r="AD44" i="1"/>
  <c r="AG44" i="1" s="1"/>
  <c r="AD37" i="1"/>
  <c r="AG37" i="1" s="1"/>
  <c r="AD30" i="1"/>
  <c r="AG30" i="1" s="1"/>
  <c r="AH30" i="1" s="1"/>
  <c r="Y40" i="2" s="1"/>
  <c r="AD18" i="1"/>
  <c r="AG18" i="1" s="1"/>
  <c r="AH18" i="1" s="1"/>
  <c r="Y28" i="2" s="1"/>
  <c r="AH38" i="1" l="1"/>
  <c r="Y48" i="2" s="1"/>
  <c r="U77" i="2"/>
  <c r="U75" i="2"/>
  <c r="AH65" i="1"/>
  <c r="Y75" i="2" s="1"/>
  <c r="U74" i="2"/>
  <c r="AH64" i="1"/>
  <c r="Y74" i="2" s="1"/>
  <c r="U72" i="2"/>
  <c r="AH62" i="1"/>
  <c r="Y72" i="2" s="1"/>
  <c r="U71" i="2"/>
  <c r="AH61" i="1"/>
  <c r="Y71" i="2" s="1"/>
  <c r="AH60" i="1"/>
  <c r="Y70" i="2" s="1"/>
  <c r="U69" i="2"/>
  <c r="AH59" i="1"/>
  <c r="Y69" i="2" s="1"/>
  <c r="AH58" i="1"/>
  <c r="Y68" i="2" s="1"/>
  <c r="U67" i="2"/>
  <c r="AH57" i="1"/>
  <c r="Y67" i="2" s="1"/>
  <c r="U66" i="2"/>
  <c r="AH56" i="1"/>
  <c r="Y66" i="2" s="1"/>
  <c r="U65" i="2"/>
  <c r="AH55" i="1"/>
  <c r="Y65" i="2" s="1"/>
  <c r="U64" i="2"/>
  <c r="AH54" i="1"/>
  <c r="Y64" i="2" s="1"/>
  <c r="U61" i="2"/>
  <c r="AH51" i="1"/>
  <c r="Y61" i="2" s="1"/>
  <c r="U59" i="2"/>
  <c r="AH49" i="1"/>
  <c r="Y59" i="2" s="1"/>
  <c r="U55" i="2"/>
  <c r="AH45" i="1"/>
  <c r="Y55" i="2" s="1"/>
  <c r="U53" i="2"/>
  <c r="AH43" i="1"/>
  <c r="Y53" i="2" s="1"/>
  <c r="U51" i="2"/>
  <c r="AH41" i="1"/>
  <c r="Y51" i="2" s="1"/>
  <c r="U50" i="2"/>
  <c r="AH40" i="1"/>
  <c r="Y50" i="2" s="1"/>
  <c r="AH36" i="1"/>
  <c r="Y46" i="2" s="1"/>
  <c r="U46" i="2"/>
  <c r="U45" i="2"/>
  <c r="AH35" i="1"/>
  <c r="Y45" i="2" s="1"/>
  <c r="AH33" i="1"/>
  <c r="Y43" i="2" s="1"/>
  <c r="U43" i="2"/>
  <c r="AH32" i="1"/>
  <c r="Y42" i="2" s="1"/>
  <c r="U42" i="2"/>
  <c r="U37" i="2"/>
  <c r="AH27" i="1"/>
  <c r="Y37" i="2" s="1"/>
  <c r="U35" i="2"/>
  <c r="AH25" i="1"/>
  <c r="Y35" i="2" s="1"/>
  <c r="U34" i="2"/>
  <c r="AH24" i="1"/>
  <c r="Y34" i="2" s="1"/>
  <c r="AH22" i="1"/>
  <c r="Y32" i="2" s="1"/>
  <c r="U73" i="2"/>
  <c r="AH63" i="1"/>
  <c r="Y73" i="2" s="1"/>
  <c r="V68" i="1"/>
  <c r="X68" i="1" s="1"/>
  <c r="W68" i="1"/>
  <c r="AC68" i="1" s="1"/>
  <c r="AD68" i="1" s="1"/>
  <c r="AG68" i="1" s="1"/>
  <c r="U58" i="2"/>
  <c r="AH48" i="1"/>
  <c r="Y58" i="2" s="1"/>
  <c r="AH29" i="1"/>
  <c r="Y39" i="2" s="1"/>
  <c r="U40" i="2"/>
  <c r="U63" i="2"/>
  <c r="AH50" i="1"/>
  <c r="Y60" i="2" s="1"/>
  <c r="U62" i="2"/>
  <c r="AH52" i="1"/>
  <c r="Y62" i="2" s="1"/>
  <c r="U44" i="2"/>
  <c r="AH34" i="1"/>
  <c r="Y44" i="2" s="1"/>
  <c r="U33" i="2"/>
  <c r="AH23" i="1"/>
  <c r="Y33" i="2" s="1"/>
  <c r="U29" i="2"/>
  <c r="AH26" i="1"/>
  <c r="Y36" i="2" s="1"/>
  <c r="U28" i="2"/>
  <c r="U54" i="2"/>
  <c r="AH44" i="1"/>
  <c r="Y54" i="2" s="1"/>
  <c r="U47" i="2"/>
  <c r="AH37" i="1"/>
  <c r="Y47" i="2" s="1"/>
  <c r="U78" i="2" l="1"/>
  <c r="AH68" i="1"/>
  <c r="Y78" i="2" s="1"/>
  <c r="V69" i="1"/>
  <c r="X69" i="1" s="1"/>
  <c r="W69" i="1"/>
  <c r="AC69" i="1" s="1"/>
  <c r="AD69" i="1" s="1"/>
  <c r="AG69" i="1" s="1"/>
  <c r="U79" i="2" l="1"/>
  <c r="AH69" i="1"/>
  <c r="Y79" i="2" s="1"/>
  <c r="V70" i="1"/>
  <c r="X70" i="1" s="1"/>
  <c r="W70" i="1"/>
  <c r="AC70" i="1" s="1"/>
  <c r="AD70" i="1" s="1"/>
  <c r="AG70" i="1" s="1"/>
  <c r="U80" i="2" l="1"/>
  <c r="AH70" i="1"/>
  <c r="Y80" i="2" s="1"/>
  <c r="V71" i="1"/>
  <c r="X71" i="1" s="1"/>
  <c r="W71" i="1"/>
  <c r="AC71" i="1" s="1"/>
  <c r="AD71" i="1" s="1"/>
  <c r="AG71" i="1" s="1"/>
  <c r="U81" i="2" l="1"/>
  <c r="AH71" i="1"/>
  <c r="Y81" i="2" s="1"/>
  <c r="V72" i="1"/>
  <c r="X72" i="1" s="1"/>
  <c r="W72" i="1"/>
  <c r="AC72" i="1" s="1"/>
  <c r="AD72" i="1" s="1"/>
  <c r="AG72" i="1" s="1"/>
  <c r="U82" i="2" l="1"/>
  <c r="AH72" i="1"/>
  <c r="Y82" i="2" s="1"/>
  <c r="W73" i="1"/>
  <c r="AC73" i="1" s="1"/>
  <c r="AD73" i="1" s="1"/>
  <c r="AG73" i="1" s="1"/>
  <c r="V73" i="1"/>
  <c r="X73" i="1" s="1"/>
  <c r="U83" i="2" l="1"/>
  <c r="AH73" i="1"/>
  <c r="Y83" i="2" s="1"/>
  <c r="V74" i="1"/>
  <c r="X74" i="1" s="1"/>
  <c r="W74" i="1"/>
  <c r="AC74" i="1" s="1"/>
  <c r="AD74" i="1" s="1"/>
  <c r="AG74" i="1" s="1"/>
  <c r="AH74" i="1" l="1"/>
  <c r="Y84" i="2" s="1"/>
  <c r="U84" i="2"/>
  <c r="W75" i="1"/>
  <c r="AC75" i="1" s="1"/>
  <c r="AD75" i="1" s="1"/>
  <c r="AG75" i="1" s="1"/>
  <c r="V75" i="1"/>
  <c r="X75" i="1" s="1"/>
  <c r="AH75" i="1" l="1"/>
  <c r="Y85" i="2" s="1"/>
  <c r="U85" i="2"/>
  <c r="W76" i="1"/>
  <c r="AC76" i="1" s="1"/>
  <c r="AD76" i="1" s="1"/>
  <c r="AG76" i="1" s="1"/>
  <c r="V76" i="1"/>
  <c r="X76" i="1" s="1"/>
  <c r="U86" i="2" l="1"/>
  <c r="AH76" i="1"/>
  <c r="Y86" i="2" s="1"/>
  <c r="V77" i="1"/>
  <c r="X77" i="1" s="1"/>
  <c r="W77" i="1"/>
  <c r="AC77" i="1" s="1"/>
  <c r="AD77" i="1" s="1"/>
  <c r="AG77" i="1" s="1"/>
  <c r="U87" i="2" l="1"/>
  <c r="AH77" i="1"/>
  <c r="Y87" i="2" s="1"/>
  <c r="V78" i="1"/>
  <c r="W78" i="1"/>
  <c r="X78" i="1" l="1"/>
  <c r="AC78" i="1"/>
  <c r="V79" i="1"/>
  <c r="X79" i="1" s="1"/>
  <c r="W79" i="1"/>
  <c r="AC79" i="1" s="1"/>
  <c r="AD79" i="1" s="1"/>
  <c r="AG79" i="1" s="1"/>
  <c r="U89" i="2" l="1"/>
  <c r="AH79" i="1"/>
  <c r="Y89" i="2" s="1"/>
  <c r="AD78" i="1"/>
  <c r="AG78" i="1" s="1"/>
  <c r="W80" i="1"/>
  <c r="AC80" i="1" s="1"/>
  <c r="AD80" i="1" s="1"/>
  <c r="AG80" i="1" s="1"/>
  <c r="V80" i="1"/>
  <c r="X80" i="1" s="1"/>
  <c r="U90" i="2" l="1"/>
  <c r="AH80" i="1"/>
  <c r="Y90" i="2" s="1"/>
  <c r="U88" i="2"/>
  <c r="AH78" i="1"/>
  <c r="Y88" i="2" s="1"/>
  <c r="W81" i="1"/>
  <c r="AC81" i="1" s="1"/>
  <c r="AD81" i="1" s="1"/>
  <c r="AG81" i="1" s="1"/>
  <c r="V81" i="1"/>
  <c r="X81" i="1" s="1"/>
  <c r="AH81" i="1" l="1"/>
  <c r="Y91" i="2" s="1"/>
  <c r="U91" i="2"/>
  <c r="V82" i="1"/>
  <c r="X82" i="1" s="1"/>
  <c r="W82" i="1"/>
  <c r="AC82" i="1" s="1"/>
  <c r="AD82" i="1" s="1"/>
  <c r="AG82" i="1" s="1"/>
  <c r="AH82" i="1" l="1"/>
  <c r="Y92" i="2" s="1"/>
  <c r="U92" i="2"/>
  <c r="V83" i="1"/>
  <c r="X83" i="1" s="1"/>
  <c r="W83" i="1"/>
  <c r="AC83" i="1" s="1"/>
  <c r="AD83" i="1" s="1"/>
  <c r="AG83" i="1" s="1"/>
  <c r="U93" i="2" l="1"/>
  <c r="AH83" i="1"/>
  <c r="Y93" i="2" s="1"/>
  <c r="V84" i="1"/>
  <c r="X84" i="1" s="1"/>
  <c r="W84" i="1"/>
  <c r="AC84" i="1" s="1"/>
  <c r="AD84" i="1" s="1"/>
  <c r="AG84" i="1" s="1"/>
  <c r="U94" i="2" l="1"/>
  <c r="AH84" i="1"/>
  <c r="Y94" i="2" s="1"/>
  <c r="W85" i="1"/>
  <c r="AC85" i="1" s="1"/>
  <c r="AD85" i="1" s="1"/>
  <c r="AG85" i="1" s="1"/>
  <c r="V85" i="1"/>
  <c r="X85" i="1" s="1"/>
  <c r="AH85" i="1" l="1"/>
  <c r="Y95" i="2" s="1"/>
  <c r="U95" i="2"/>
  <c r="V86" i="1"/>
  <c r="X86" i="1" s="1"/>
  <c r="W86" i="1"/>
  <c r="AC86" i="1" s="1"/>
  <c r="AD86" i="1" s="1"/>
  <c r="AG86" i="1" s="1"/>
  <c r="AH86" i="1" l="1"/>
  <c r="Y96" i="2" s="1"/>
  <c r="U96" i="2"/>
  <c r="V87" i="1"/>
  <c r="X87" i="1" s="1"/>
  <c r="W87" i="1"/>
  <c r="AC87" i="1" s="1"/>
  <c r="AD87" i="1" s="1"/>
  <c r="AG87" i="1" s="1"/>
  <c r="AH87" i="1" l="1"/>
  <c r="Y97" i="2" s="1"/>
  <c r="U97" i="2"/>
  <c r="W88" i="1"/>
  <c r="AC88" i="1" s="1"/>
  <c r="AD88" i="1" s="1"/>
  <c r="AG88" i="1" s="1"/>
  <c r="V88" i="1"/>
  <c r="X88" i="1" s="1"/>
  <c r="U98" i="2" l="1"/>
  <c r="AH88" i="1"/>
  <c r="Y98" i="2" s="1"/>
  <c r="W89" i="1"/>
  <c r="AC89" i="1" s="1"/>
  <c r="AD89" i="1" s="1"/>
  <c r="AG89" i="1" s="1"/>
  <c r="V89" i="1"/>
  <c r="X89" i="1" s="1"/>
  <c r="AH89" i="1" l="1"/>
  <c r="Y99" i="2" s="1"/>
  <c r="U99" i="2"/>
  <c r="V90" i="1"/>
  <c r="X90" i="1" s="1"/>
  <c r="W90" i="1"/>
  <c r="AC90" i="1" s="1"/>
  <c r="AD90" i="1" s="1"/>
  <c r="AG90" i="1" s="1"/>
  <c r="U100" i="2" l="1"/>
  <c r="AH90" i="1"/>
  <c r="Y100" i="2" s="1"/>
  <c r="W91" i="1"/>
  <c r="AC91" i="1" s="1"/>
  <c r="AD91" i="1" s="1"/>
  <c r="AG91" i="1" s="1"/>
  <c r="V91" i="1"/>
  <c r="X91" i="1" s="1"/>
  <c r="U101" i="2" l="1"/>
  <c r="AH91" i="1"/>
  <c r="Y101" i="2" s="1"/>
  <c r="V92" i="1"/>
  <c r="X92" i="1" s="1"/>
  <c r="W92" i="1"/>
  <c r="AC92" i="1" s="1"/>
  <c r="AD92" i="1" s="1"/>
  <c r="AG92" i="1" s="1"/>
  <c r="AH92" i="1" l="1"/>
  <c r="Y102" i="2" s="1"/>
  <c r="U102" i="2"/>
  <c r="V93" i="1"/>
  <c r="X93" i="1" s="1"/>
  <c r="W93" i="1"/>
  <c r="AC93" i="1" s="1"/>
  <c r="AD93" i="1" s="1"/>
  <c r="AG93" i="1" s="1"/>
  <c r="U103" i="2" l="1"/>
  <c r="AH93" i="1"/>
  <c r="Y103" i="2" s="1"/>
  <c r="V94" i="1"/>
  <c r="X94" i="1" s="1"/>
  <c r="W94" i="1"/>
  <c r="AC94" i="1" s="1"/>
  <c r="AD94" i="1" s="1"/>
  <c r="AG94" i="1" s="1"/>
  <c r="AH94" i="1" l="1"/>
  <c r="Y104" i="2" s="1"/>
  <c r="U104" i="2"/>
  <c r="V95" i="1"/>
  <c r="X95" i="1" s="1"/>
  <c r="W95" i="1"/>
  <c r="AC95" i="1" s="1"/>
  <c r="AD95" i="1" s="1"/>
  <c r="AG95" i="1" s="1"/>
  <c r="AH95" i="1" l="1"/>
  <c r="Y105" i="2" s="1"/>
  <c r="U105" i="2"/>
  <c r="W96" i="1"/>
  <c r="AC96" i="1" s="1"/>
  <c r="AD96" i="1" s="1"/>
  <c r="AG96" i="1" s="1"/>
  <c r="V96" i="1"/>
  <c r="X96" i="1" s="1"/>
  <c r="U106" i="2" l="1"/>
  <c r="AH96" i="1"/>
  <c r="Y106" i="2" s="1"/>
  <c r="V97" i="1"/>
  <c r="X97" i="1" s="1"/>
  <c r="W97" i="1"/>
  <c r="AC97" i="1" s="1"/>
  <c r="AD97" i="1" s="1"/>
  <c r="AG97" i="1" s="1"/>
  <c r="U107" i="2" l="1"/>
  <c r="AH97" i="1"/>
  <c r="Y107" i="2" s="1"/>
  <c r="V98" i="1"/>
  <c r="X98" i="1" s="1"/>
  <c r="W98" i="1"/>
  <c r="AC98" i="1" s="1"/>
  <c r="AD98" i="1" s="1"/>
  <c r="AG98" i="1" s="1"/>
  <c r="U108" i="2" l="1"/>
  <c r="AH98" i="1"/>
  <c r="Y108" i="2" s="1"/>
  <c r="W99" i="1"/>
  <c r="AC99" i="1" s="1"/>
  <c r="AD99" i="1" s="1"/>
  <c r="AG99" i="1" s="1"/>
  <c r="V99" i="1"/>
  <c r="X99" i="1" s="1"/>
  <c r="AH99" i="1" l="1"/>
  <c r="Y109" i="2" s="1"/>
  <c r="U109" i="2"/>
  <c r="V100" i="1"/>
  <c r="X100" i="1" s="1"/>
  <c r="W100" i="1"/>
  <c r="AC100" i="1" s="1"/>
  <c r="AD100" i="1" s="1"/>
  <c r="AG100" i="1" s="1"/>
  <c r="U110" i="2" l="1"/>
  <c r="AH100" i="1"/>
  <c r="Y110" i="2" s="1"/>
  <c r="W101" i="1"/>
  <c r="AC101" i="1" s="1"/>
  <c r="AD101" i="1" s="1"/>
  <c r="AG101" i="1" s="1"/>
  <c r="V101" i="1"/>
  <c r="X101" i="1" s="1"/>
  <c r="AH101" i="1" l="1"/>
  <c r="Y111" i="2" s="1"/>
  <c r="U111" i="2"/>
  <c r="V102" i="1"/>
  <c r="X102" i="1" s="1"/>
  <c r="W102" i="1"/>
  <c r="AC102" i="1" s="1"/>
  <c r="AD102" i="1" s="1"/>
  <c r="AG102" i="1" s="1"/>
  <c r="AH102" i="1" l="1"/>
  <c r="Y112" i="2" s="1"/>
  <c r="U112" i="2"/>
  <c r="V103" i="1"/>
  <c r="X103" i="1" s="1"/>
  <c r="W103" i="1"/>
  <c r="AC103" i="1" s="1"/>
  <c r="AD103" i="1" s="1"/>
  <c r="AG103" i="1" s="1"/>
  <c r="U113" i="2" l="1"/>
  <c r="AH103" i="1"/>
  <c r="Y113" i="2" s="1"/>
  <c r="V104" i="1"/>
  <c r="X104" i="1" s="1"/>
  <c r="W104" i="1"/>
  <c r="AC104" i="1" s="1"/>
  <c r="AD104" i="1" s="1"/>
  <c r="AG104" i="1" s="1"/>
  <c r="U114" i="2" l="1"/>
  <c r="AH104" i="1"/>
  <c r="Y114" i="2" s="1"/>
  <c r="W105" i="1"/>
  <c r="AC105" i="1" s="1"/>
  <c r="AD105" i="1" s="1"/>
  <c r="AG105" i="1" s="1"/>
  <c r="V105" i="1"/>
  <c r="X105" i="1" s="1"/>
  <c r="AH105" i="1" l="1"/>
  <c r="Y115" i="2" s="1"/>
  <c r="U115" i="2"/>
  <c r="V106" i="1"/>
  <c r="X106" i="1" s="1"/>
  <c r="W106" i="1"/>
  <c r="AC106" i="1" s="1"/>
  <c r="AD106" i="1" s="1"/>
  <c r="AG106" i="1" s="1"/>
  <c r="U116" i="2" l="1"/>
  <c r="AH106" i="1"/>
  <c r="Y116" i="2" s="1"/>
  <c r="W107" i="1"/>
  <c r="AC107" i="1" s="1"/>
  <c r="AD107" i="1" s="1"/>
  <c r="AG107" i="1" s="1"/>
  <c r="V107" i="1"/>
  <c r="X107" i="1" s="1"/>
  <c r="U117" i="2" l="1"/>
  <c r="AH107" i="1"/>
  <c r="Y117" i="2" s="1"/>
  <c r="V108" i="1"/>
  <c r="X108" i="1" s="1"/>
  <c r="W108" i="1"/>
  <c r="AC108" i="1" s="1"/>
  <c r="AD108" i="1" s="1"/>
  <c r="AG108" i="1" s="1"/>
  <c r="AH108" i="1" l="1"/>
  <c r="Y118" i="2" s="1"/>
  <c r="U118" i="2"/>
  <c r="V109" i="1"/>
  <c r="X109" i="1" s="1"/>
  <c r="W109" i="1"/>
  <c r="AC109" i="1" s="1"/>
  <c r="AD109" i="1" s="1"/>
  <c r="AG109" i="1" s="1"/>
  <c r="AH109" i="1" l="1"/>
  <c r="Y119" i="2" s="1"/>
  <c r="U119" i="2"/>
  <c r="V110" i="1"/>
  <c r="X110" i="1" s="1"/>
  <c r="W110" i="1"/>
  <c r="AC110" i="1" s="1"/>
  <c r="AD110" i="1" s="1"/>
  <c r="AG110" i="1" s="1"/>
  <c r="U120" i="2" l="1"/>
  <c r="AH110" i="1"/>
  <c r="Y120" i="2" s="1"/>
  <c r="V111" i="1"/>
  <c r="X111" i="1" s="1"/>
  <c r="W111" i="1"/>
  <c r="AC111" i="1" s="1"/>
  <c r="AD111" i="1" s="1"/>
  <c r="AG111" i="1" s="1"/>
  <c r="U121" i="2" l="1"/>
  <c r="AH111" i="1"/>
  <c r="Y121" i="2" s="1"/>
  <c r="V112" i="1"/>
  <c r="X112" i="1" s="1"/>
  <c r="W112" i="1"/>
  <c r="AC112" i="1" s="1"/>
  <c r="AD112" i="1" s="1"/>
  <c r="AG112" i="1" s="1"/>
  <c r="U122" i="2" l="1"/>
  <c r="AH112" i="1"/>
  <c r="Y122" i="2" s="1"/>
  <c r="V113" i="1"/>
  <c r="X113" i="1" s="1"/>
  <c r="W113" i="1"/>
  <c r="AC113" i="1" s="1"/>
  <c r="AD113" i="1" s="1"/>
  <c r="AG113" i="1" s="1"/>
  <c r="U123" i="2" l="1"/>
  <c r="AH113" i="1"/>
  <c r="Y123" i="2" s="1"/>
  <c r="V114" i="1"/>
  <c r="X114" i="1" s="1"/>
  <c r="W114" i="1"/>
  <c r="AC114" i="1" s="1"/>
  <c r="AD114" i="1" s="1"/>
  <c r="AG114" i="1" s="1"/>
  <c r="U124" i="2" l="1"/>
  <c r="AH114" i="1"/>
  <c r="Y124" i="2" s="1"/>
  <c r="W115" i="1"/>
  <c r="AC115" i="1" s="1"/>
  <c r="AD115" i="1" s="1"/>
  <c r="AG115" i="1" s="1"/>
  <c r="V115" i="1"/>
  <c r="X115" i="1" s="1"/>
  <c r="AH115" i="1" l="1"/>
  <c r="Y125" i="2" s="1"/>
  <c r="U125" i="2"/>
  <c r="V116" i="1"/>
  <c r="X116" i="1" s="1"/>
  <c r="W116" i="1"/>
  <c r="AC116" i="1" s="1"/>
  <c r="AD116" i="1" s="1"/>
  <c r="AG116" i="1" s="1"/>
  <c r="U126" i="2" l="1"/>
  <c r="AH116" i="1"/>
  <c r="Y126" i="2" s="1"/>
  <c r="V117" i="1"/>
  <c r="X117" i="1" s="1"/>
  <c r="W117" i="1"/>
  <c r="AC117" i="1" s="1"/>
  <c r="AD117" i="1" s="1"/>
  <c r="AG117" i="1" s="1"/>
  <c r="AH117" i="1" l="1"/>
  <c r="Y127" i="2" s="1"/>
  <c r="U127" i="2"/>
  <c r="V118" i="1"/>
  <c r="X118" i="1" s="1"/>
  <c r="W118" i="1"/>
  <c r="AC118" i="1" s="1"/>
  <c r="AD118" i="1" s="1"/>
  <c r="AG118" i="1" s="1"/>
  <c r="AH118" i="1" l="1"/>
  <c r="Y128" i="2" s="1"/>
  <c r="U128" i="2"/>
  <c r="W119" i="1"/>
  <c r="AC119" i="1" s="1"/>
  <c r="AD119" i="1" s="1"/>
  <c r="AG119" i="1" s="1"/>
  <c r="V119" i="1"/>
  <c r="X119" i="1" s="1"/>
  <c r="U129" i="2" l="1"/>
  <c r="AH119" i="1"/>
  <c r="Y129" i="2" s="1"/>
  <c r="V120" i="1"/>
  <c r="X120" i="1" s="1"/>
  <c r="W120" i="1"/>
  <c r="AC120" i="1" s="1"/>
  <c r="AD120" i="1" s="1"/>
  <c r="AG120" i="1" s="1"/>
  <c r="U130" i="2" l="1"/>
  <c r="AH120" i="1"/>
  <c r="Y130" i="2" s="1"/>
  <c r="V121" i="1"/>
  <c r="X121" i="1" s="1"/>
  <c r="W121" i="1"/>
  <c r="AC121" i="1" s="1"/>
  <c r="AD121" i="1" s="1"/>
  <c r="AG121" i="1" s="1"/>
  <c r="U131" i="2" l="1"/>
  <c r="AH121" i="1"/>
  <c r="Y131" i="2" s="1"/>
  <c r="V122" i="1"/>
  <c r="X122" i="1" s="1"/>
  <c r="W122" i="1"/>
  <c r="AC122" i="1" s="1"/>
  <c r="AD122" i="1" s="1"/>
  <c r="AG122" i="1" s="1"/>
  <c r="U132" i="2" l="1"/>
  <c r="AH122" i="1"/>
  <c r="Y132" i="2" s="1"/>
  <c r="V123" i="1"/>
  <c r="X123" i="1" s="1"/>
  <c r="W123" i="1"/>
  <c r="AC123" i="1" s="1"/>
  <c r="AD123" i="1" s="1"/>
  <c r="AG123" i="1" s="1"/>
  <c r="U133" i="2" l="1"/>
  <c r="AH123" i="1"/>
  <c r="Y133" i="2" s="1"/>
  <c r="W124" i="1"/>
  <c r="AC124" i="1" s="1"/>
  <c r="AD124" i="1" s="1"/>
  <c r="AG124" i="1" s="1"/>
  <c r="V124" i="1"/>
  <c r="X124" i="1" s="1"/>
  <c r="AH124" i="1" l="1"/>
  <c r="Y134" i="2" s="1"/>
  <c r="U134" i="2"/>
  <c r="V125" i="1"/>
  <c r="X125" i="1" s="1"/>
  <c r="W125" i="1"/>
  <c r="AC125" i="1" s="1"/>
  <c r="AD125" i="1" s="1"/>
  <c r="AG125" i="1" s="1"/>
  <c r="AH125" i="1" l="1"/>
  <c r="Y135" i="2" s="1"/>
  <c r="U135" i="2"/>
  <c r="V126" i="1"/>
  <c r="X126" i="1" s="1"/>
  <c r="W126" i="1"/>
  <c r="AC126" i="1" s="1"/>
  <c r="AD126" i="1" s="1"/>
  <c r="AG126" i="1" s="1"/>
  <c r="AH126" i="1" l="1"/>
  <c r="Y136" i="2" s="1"/>
  <c r="U136" i="2"/>
  <c r="W127" i="1"/>
  <c r="AC127" i="1" s="1"/>
  <c r="AD127" i="1" s="1"/>
  <c r="AG127" i="1" s="1"/>
  <c r="V127" i="1"/>
  <c r="X127" i="1" s="1"/>
  <c r="U137" i="2" l="1"/>
  <c r="AH127" i="1"/>
  <c r="Y137" i="2" s="1"/>
  <c r="V128" i="1"/>
  <c r="X128" i="1" s="1"/>
  <c r="W128" i="1"/>
  <c r="AC128" i="1" s="1"/>
  <c r="AD128" i="1" s="1"/>
  <c r="AG128" i="1" s="1"/>
  <c r="U138" i="2" l="1"/>
  <c r="AH128" i="1"/>
  <c r="Y138" i="2" s="1"/>
  <c r="V129" i="1"/>
  <c r="X129" i="1" s="1"/>
  <c r="W129" i="1"/>
  <c r="AC129" i="1" s="1"/>
  <c r="AD129" i="1" s="1"/>
  <c r="AG129" i="1" s="1"/>
  <c r="U139" i="2" l="1"/>
  <c r="AH129" i="1"/>
  <c r="Y139" i="2" s="1"/>
  <c r="Y141" i="2" s="1"/>
  <c r="N37" i="1" s="1"/>
</calcChain>
</file>

<file path=xl/sharedStrings.xml><?xml version="1.0" encoding="utf-8"?>
<sst xmlns="http://schemas.openxmlformats.org/spreadsheetml/2006/main" count="270" uniqueCount="239">
  <si>
    <t>1-1/4”</t>
  </si>
  <si>
    <t xml:space="preserve">               2000 Progress Drive</t>
  </si>
  <si>
    <r>
      <t xml:space="preserve">Comments/Special Instructions:
</t>
    </r>
    <r>
      <rPr>
        <sz val="10"/>
        <rFont val="Arial"/>
        <family val="2"/>
      </rPr>
      <t>(Example: minimum OAL, corner radius, corner chamfer….)</t>
    </r>
  </si>
  <si>
    <t>Addresses:</t>
  </si>
  <si>
    <t>Canada</t>
  </si>
  <si>
    <t>Missouri</t>
  </si>
  <si>
    <t>Pennsylvania</t>
  </si>
  <si>
    <t xml:space="preserve">               1151 Martin Grove Road</t>
  </si>
  <si>
    <t xml:space="preserve">               401 Porter Avenue</t>
  </si>
  <si>
    <t xml:space="preserve">               Etobicoke, ON  M9W 4W7</t>
  </si>
  <si>
    <t xml:space="preserve">               Farmington, MO  63640</t>
  </si>
  <si>
    <t xml:space="preserve">               Scottdale, PA  15683</t>
  </si>
  <si>
    <t xml:space="preserve">CAD EXCAHNGE RATE :  </t>
  </si>
  <si>
    <t xml:space="preserve">BALL NOSE SURCHARGE :  </t>
  </si>
  <si>
    <t xml:space="preserve">COST FOR MARKING :  </t>
  </si>
  <si>
    <t xml:space="preserve">BELOW MIN QTY SURCHARGE :  </t>
  </si>
  <si>
    <t>MARKING REQUIRED?</t>
  </si>
  <si>
    <t>BELOW MIN QTY?</t>
  </si>
  <si>
    <t>ACTUAL QTY</t>
  </si>
  <si>
    <t>BASE PRICES (USD)</t>
  </si>
  <si>
    <t>BELOW MIN QTY (USD)</t>
  </si>
  <si>
    <t>BASE PRICE + MARKING (USD)</t>
  </si>
  <si>
    <t>BELOW MIN QTY + MARKING (USD)</t>
  </si>
  <si>
    <t>ASSINGED PRICE (USD)</t>
  </si>
  <si>
    <t>ASSINGED PRICE (CAD)</t>
  </si>
  <si>
    <t>QUOTE PRICE</t>
  </si>
  <si>
    <t>QUOTE EXT PRICE</t>
  </si>
  <si>
    <t>CALC1</t>
  </si>
  <si>
    <t>QUOTE QTY</t>
  </si>
  <si>
    <t xml:space="preserve">Carrier:  </t>
  </si>
  <si>
    <t xml:space="preserve">TOTAL $ :    </t>
  </si>
  <si>
    <t>1% 10 Days Net 30 Days</t>
  </si>
  <si>
    <t xml:space="preserve"> </t>
  </si>
  <si>
    <t xml:space="preserve">Functional Discount :  </t>
  </si>
  <si>
    <t>&lt;= 3 x D</t>
  </si>
  <si>
    <t>&gt; 3 x D</t>
  </si>
  <si>
    <t>3/16" - 1/4"</t>
  </si>
  <si>
    <t>17/64" - 3/8"</t>
  </si>
  <si>
    <t>25/64" - 1/2"</t>
  </si>
  <si>
    <t>33/64" - 5/8"</t>
  </si>
  <si>
    <t>41/64" - 3/4"</t>
  </si>
  <si>
    <t>49/64" - 1"</t>
  </si>
  <si>
    <t>BELOW MIN QTY &lt;= 1/4"D</t>
  </si>
  <si>
    <t>BELOW MIN QTY &gt; 1/4"D</t>
  </si>
  <si>
    <t>MEXICO</t>
  </si>
  <si>
    <t xml:space="preserve">Ubicación de envío :  </t>
  </si>
  <si>
    <t xml:space="preserve">             Acceso III No. 304 y 306</t>
  </si>
  <si>
    <t xml:space="preserve">             Colonia Industrial La Montana</t>
  </si>
  <si>
    <t xml:space="preserve">             Queretaro, QRO</t>
  </si>
  <si>
    <t xml:space="preserve">             C.P. 76150 Mexico</t>
  </si>
  <si>
    <r>
      <rPr>
        <b/>
        <sz val="11"/>
        <color rgb="FF000000"/>
        <rFont val="Arial"/>
        <family val="2"/>
      </rPr>
      <t>Número de cuenta del cliente</t>
    </r>
    <r>
      <rPr>
        <b/>
        <sz val="11"/>
        <rFont val="Arial"/>
        <family val="2"/>
      </rPr>
      <t xml:space="preserve"> :  </t>
    </r>
  </si>
  <si>
    <r>
      <rPr>
        <b/>
        <sz val="11"/>
        <color rgb="FF000000"/>
        <rFont val="Arial"/>
        <family val="2"/>
      </rPr>
      <t>Número de pedido</t>
    </r>
    <r>
      <rPr>
        <b/>
        <sz val="11"/>
        <rFont val="Arial"/>
        <family val="2"/>
      </rPr>
      <t xml:space="preserve"> :  </t>
    </r>
  </si>
  <si>
    <r>
      <rPr>
        <b/>
        <sz val="11"/>
        <color rgb="FF000000"/>
        <rFont val="Arial"/>
        <family val="2"/>
      </rPr>
      <t xml:space="preserve">Nombre de contacto </t>
    </r>
    <r>
      <rPr>
        <b/>
        <sz val="11"/>
        <rFont val="Arial"/>
        <family val="2"/>
      </rPr>
      <t xml:space="preserve">:  </t>
    </r>
  </si>
  <si>
    <r>
      <rPr>
        <b/>
        <sz val="11"/>
        <color rgb="FF000000"/>
        <rFont val="Arial"/>
        <family val="2"/>
      </rPr>
      <t>Teléfono de contacto</t>
    </r>
    <r>
      <rPr>
        <b/>
        <sz val="11"/>
        <rFont val="Arial"/>
        <family val="2"/>
      </rPr>
      <t xml:space="preserve"> :  </t>
    </r>
  </si>
  <si>
    <r>
      <rPr>
        <b/>
        <sz val="11"/>
        <color rgb="FF000000"/>
        <rFont val="Arial"/>
        <family val="2"/>
      </rPr>
      <t>Fax de contacto</t>
    </r>
    <r>
      <rPr>
        <b/>
        <sz val="11"/>
        <rFont val="Arial"/>
        <family val="2"/>
      </rPr>
      <t xml:space="preserve"> :  </t>
    </r>
  </si>
  <si>
    <r>
      <rPr>
        <b/>
        <sz val="11"/>
        <color rgb="FF000000"/>
        <rFont val="Arial"/>
        <family val="2"/>
      </rPr>
      <t>Correo electrónico de contacto</t>
    </r>
    <r>
      <rPr>
        <b/>
        <sz val="11"/>
        <rFont val="Arial"/>
        <family val="2"/>
      </rPr>
      <t xml:space="preserve"> :  </t>
    </r>
  </si>
  <si>
    <r>
      <rPr>
        <b/>
        <sz val="12"/>
        <color rgb="FF000000"/>
        <rFont val="Arial"/>
        <family val="2"/>
      </rPr>
      <t>¿Comprado a través de su distribuidor?</t>
    </r>
    <r>
      <rPr>
        <b/>
        <sz val="12"/>
        <rFont val="Arial"/>
        <family val="2"/>
      </rPr>
      <t xml:space="preserve">  </t>
    </r>
  </si>
  <si>
    <t xml:space="preserve">En caso afirmativo, nombre del distribuidor :  </t>
  </si>
  <si>
    <r>
      <rPr>
        <b/>
        <sz val="12"/>
        <color rgb="FF000000"/>
        <rFont val="Arial"/>
        <family val="2"/>
      </rPr>
      <t>Elementos no reparables</t>
    </r>
  </si>
  <si>
    <r>
      <rPr>
        <b/>
        <sz val="9"/>
        <color rgb="FF000000"/>
        <rFont val="Arial"/>
        <family val="2"/>
      </rPr>
      <t>Devolver todas las herramientas que no se puedan volver a afilar</t>
    </r>
    <r>
      <rPr>
        <b/>
        <sz val="9"/>
        <rFont val="Arial"/>
        <family val="2"/>
      </rPr>
      <t xml:space="preserve"> :  </t>
    </r>
  </si>
  <si>
    <r>
      <rPr>
        <b/>
        <sz val="12"/>
        <color rgb="FF000000"/>
        <rFont val="Arial"/>
        <family val="2"/>
      </rPr>
      <t>Imprima o escriba la dirección de devolución aquí</t>
    </r>
    <r>
      <rPr>
        <b/>
        <sz val="12"/>
        <rFont val="Arial"/>
        <family val="2"/>
      </rPr>
      <t>:</t>
    </r>
  </si>
  <si>
    <t>Enviar a:</t>
  </si>
  <si>
    <t>** Cotizacion sujeta a verificacion de cantidades y trabajos requiridos. **</t>
  </si>
  <si>
    <t xml:space="preserve">¿Las herramientas requerirán marcas especiales?  </t>
  </si>
  <si>
    <t>Número de flautas</t>
  </si>
  <si>
    <t>2 / 3 / 4 Flautas</t>
  </si>
  <si>
    <t>5 + Flautas</t>
  </si>
  <si>
    <t>Longitud de la flauta</t>
  </si>
  <si>
    <t>Tamaño hasta e incluido</t>
  </si>
  <si>
    <t>SIN RECUBRIMIENTO</t>
  </si>
  <si>
    <t>RECUBIERTO</t>
  </si>
  <si>
    <t>CANTIDADES</t>
  </si>
  <si>
    <t>CUADRADO</t>
  </si>
  <si>
    <t>PELOTA</t>
  </si>
  <si>
    <r>
      <rPr>
        <b/>
        <sz val="16"/>
        <color rgb="FF000000"/>
        <rFont val="Arial"/>
        <family val="2"/>
      </rPr>
      <t>Para evitar que las piezas se rompan, por favor envíelas en</t>
    </r>
    <r>
      <rPr>
        <b/>
        <sz val="16"/>
        <color rgb="FF000000"/>
        <rFont val="Arial"/>
        <family val="2"/>
      </rPr>
      <t xml:space="preserve"> </t>
    </r>
    <r>
      <rPr>
        <sz val="16"/>
        <rFont val="Arial"/>
        <family val="2"/>
      </rPr>
      <t xml:space="preserve">
</t>
    </r>
    <r>
      <rPr>
        <b/>
        <sz val="16"/>
        <color rgb="FF000000"/>
        <rFont val="Arial"/>
        <family val="2"/>
      </rPr>
      <t>sus empaques originales o empaques equivalentes.</t>
    </r>
  </si>
  <si>
    <t>Bosque de Ciruelos 186 Piso 10</t>
  </si>
  <si>
    <t>Col Bosques De Las Lomas</t>
  </si>
  <si>
    <t>MIGUEL HIDALOGO, CIUDAD DE MEXICO, CP 11700</t>
  </si>
  <si>
    <t>Tel:  001 888 402 4963</t>
  </si>
  <si>
    <t>Fax:  001 888 402 4964</t>
  </si>
  <si>
    <t>Reacondicionamiento</t>
  </si>
  <si>
    <t>Oferta</t>
  </si>
  <si>
    <t xml:space="preserve">Valida Para :  </t>
  </si>
  <si>
    <t>Pagina</t>
  </si>
  <si>
    <t>No. de Orden de Compra de Cliente/Fecha</t>
  </si>
  <si>
    <t>No. De Cliente</t>
  </si>
  <si>
    <t>No. De Proveedor</t>
  </si>
  <si>
    <t>No. De Documento</t>
  </si>
  <si>
    <t>Fecha</t>
  </si>
  <si>
    <t>COTIZACION NO./FECHA</t>
  </si>
  <si>
    <t>Oficina de Ventas</t>
  </si>
  <si>
    <t>Contacto con el cliente</t>
  </si>
  <si>
    <t>Cita a:</t>
  </si>
  <si>
    <t>Via de Embarque</t>
  </si>
  <si>
    <t>Ventas Agrupan</t>
  </si>
  <si>
    <t>Nombre del Representate de Ventas</t>
  </si>
  <si>
    <t>Terminos del Pago</t>
  </si>
  <si>
    <t>Telefono de Representante de Ventas</t>
  </si>
  <si>
    <t>Condiciones de Embarque</t>
  </si>
  <si>
    <t>No de Fax del Representante de Ventas</t>
  </si>
  <si>
    <t>Articulo No.</t>
  </si>
  <si>
    <t>DESCRIPCION</t>
  </si>
  <si>
    <t>CANTIDAD</t>
  </si>
  <si>
    <t>ABAJO MIN</t>
  </si>
  <si>
    <t>SE REQUIEREN MARCAS</t>
  </si>
  <si>
    <t>PRECIO UNITARIO</t>
  </si>
  <si>
    <t>MONTO</t>
  </si>
  <si>
    <t>EM 3/16"-1/4" (2/3/4FL) (&lt;=3xD) SIN RECUBRIMIENTO PELOTA</t>
  </si>
  <si>
    <t>EM 3/16"-1/4" (2/3/4FL) (&lt;=3xD) RECUBRIMIENTO PELOTA</t>
  </si>
  <si>
    <t>EM 3/16"-1/4" (2/3/4FL) (&gt;3xD) SIN RECUBRIMIENTO PELOTA</t>
  </si>
  <si>
    <t>EM 3/16"-1/4" (2/3/4FL) (&gt;3xD) RECUBRIMIENTO PELOTA</t>
  </si>
  <si>
    <t>EM 3/16"-1/4" (5+FL) (&lt;=3xD) SIN RECUBRIMIENTO PELOTA</t>
  </si>
  <si>
    <t>EM 3/16"-1/4" (5+FL) (&lt;=3xD) RECUBRIMIENTO PELOTA</t>
  </si>
  <si>
    <t>EM 3/16"-1/4" (5+FL) (&gt;3xD) SIN RECUBRIMIENTO PELOTA</t>
  </si>
  <si>
    <t>EM 3/16"-1/4" (5+FL) (&gt;3xD) RECUBRIMIENTO PELOTA</t>
  </si>
  <si>
    <t>EM 17/64"-3/8" (2/3/4FL) (&lt;=3xD) SIN RECUBRIMIENTO PELOTA</t>
  </si>
  <si>
    <t>EM 17/64"-3/8" (2/3/4FL) (&lt;=3xD) RECUBRIMIENTO PELOTA</t>
  </si>
  <si>
    <t>EM 17/64"-3/8" (2/3/4FL) (&gt;3xD) SIN RECUBRIMIENTO PELOTA</t>
  </si>
  <si>
    <t>EM 17/64"-3/8" (2/3/4FL) (&gt;3xD) RECUBRIMIENTO PELOTA</t>
  </si>
  <si>
    <t>EM 17/64"-3/8" (5+FL) (&lt;=3xD) SIN RECUBRIMIENTO PELOTA</t>
  </si>
  <si>
    <t>EM 17/64"-3/8" (5+FL) (&lt;=3xD) RECUBRIMIENTO PELOTA</t>
  </si>
  <si>
    <t>EM 17/64"-3/8" (5+FL) (&gt;3xD) SIN RECUBRIMIENTO PELOTA</t>
  </si>
  <si>
    <t>EM 17/64"-3/8" (5+FL) (&gt;3xD) RECUBRIMIENTO PELOTA</t>
  </si>
  <si>
    <t>EM 25/64"-1/2" (2/3/4FL) (&lt;=3xD) SIN RECUBRIMIENTO PELOTA</t>
  </si>
  <si>
    <t>EM 25/64"-1/2" (2/3/4FL) (&lt;=3xD) RECUBRIMIENTO PELOTA</t>
  </si>
  <si>
    <t>EM 25/64"-1/2" (2/3/4FL) (&gt;3xD) SIN RECUBRIMIENTO PELOTA</t>
  </si>
  <si>
    <t>EM 25/64"-1/2" (2/3/4FL) (&gt;3xD) RECUBRIMIENTO PELOTA</t>
  </si>
  <si>
    <t>EM 3/16"-1/4" (2/3/4FL) (&lt;=3xD) SIN RECUBRIMIENTO CUADRADO</t>
  </si>
  <si>
    <t>EM 3/16"-1/4" (2/3/4FL) (&lt;=3xD) RECUBRIMIENTO CUADRADO</t>
  </si>
  <si>
    <t>EM 3/16"-1/4" (2/3/4FL) (&gt;3xD) SIN RECUBRIMIENTO CUADRADO</t>
  </si>
  <si>
    <t>EM 3/16"-1/4" (2/3/4FL) (&gt;3xD) RECUBRIMIENTO CUADRADO</t>
  </si>
  <si>
    <t>EM 3/16"-1/4" (5+FL) (&lt;=3xD) SIN RECUBRIMIENTO CUADRADO</t>
  </si>
  <si>
    <t>EM 3/16"-1/4" (5+FL) (&lt;=3xD) RECUBRIMIENTO CUADRADO</t>
  </si>
  <si>
    <t>EM 3/16"-1/4" (5+FL) (&gt;3xD) SIN RECUBRIMIENTO CUADRADO</t>
  </si>
  <si>
    <t>EM 3/16"-1/4" (5+FL) (&gt;3xD) RECUBRIMIENTO CUADRADO</t>
  </si>
  <si>
    <t>EM 17/64"-3/8" (2/3/4FL) (&lt;=3xD) SIN RECUBRIMIENTO CUADRADO</t>
  </si>
  <si>
    <t>EM 17/64"-3/8" (2/3/4FL) (&lt;=3xD) RECUBRIMIENTO CUADRADO</t>
  </si>
  <si>
    <t>EM 17/64"-3/8" (2/3/4FL) (&gt;3xD) SIN RECUBRIMIENTO CUADRADO</t>
  </si>
  <si>
    <t>EM 17/64"-3/8" (2/3/4FL) (&gt;3xD) RECUBRIMIENTO CUADRADO</t>
  </si>
  <si>
    <t>EM 17/64"-3/8" (5+FL) (&lt;=3xD) SIN RECUBRIMIENTO CUADRADO</t>
  </si>
  <si>
    <t>EM 17/64"-3/8" (5+FL) (&lt;=3xD) RECUBRIMIENTO CUADRADO</t>
  </si>
  <si>
    <t>EM 17/64"-3/8" (5+FL) (&gt;3xD) SIN RECUBRIMIENTO CUADRADO</t>
  </si>
  <si>
    <t>EM 17/64"-3/8" (5+FL) (&gt;3xD) RECUBRIMIENTO CUADRADO</t>
  </si>
  <si>
    <t>EM 25/64"-1/2" (2/3/4FL) (&lt;=3xD) SIN RECUBRIMIENTO CUADRADO</t>
  </si>
  <si>
    <t>EM 25/64"-1/2" (2/3/4FL) (&lt;=3xD) RECUBRIMIENTO CUADRADO</t>
  </si>
  <si>
    <t>EM 25/64"-1/2" (2/3/4FL) (&gt;3xD) SIN RECUBRIMIENTO CUADRADO</t>
  </si>
  <si>
    <t>EM 25/64"-1/2" (2/3/4FL) (&gt;3xD) RECUBRIMIENTO CUADRADO</t>
  </si>
  <si>
    <t>EM 25/64"-1/2" (5+FL) (&lt;=3xD) SIN RECUBRIMIENTO CUADRADO</t>
  </si>
  <si>
    <t>EM 25/64"-1/2" (5+FL) (&lt;=3xD) RECUBRIMIENTO CUADRADO</t>
  </si>
  <si>
    <t>EM 25/64"-1/2" (5+FL) (&gt;3xD) SIN RECUBRIMIENTO CUADRADO</t>
  </si>
  <si>
    <t>EM 25/64"-1/2" (5+FL) (&gt;3xD) RECUBRIMIENTO CUADRADO</t>
  </si>
  <si>
    <t>EM 33/64"-5/8" (2/3/4FL) (&lt;=3xD) SIN RECUBRIMIENTO CUADRADO</t>
  </si>
  <si>
    <t>EM 33/64"-5/8" (2/3/4FL) (&lt;=3xD) RECUBRIMIENTO CUADRADO</t>
  </si>
  <si>
    <t>EM 33/64"-5/8" (2/3/4FL) (&gt;3xD) SIN RECUBRIMIENTO CUADRADO</t>
  </si>
  <si>
    <t>EM 33/64"-5/8" (2/3/4FL) (&gt;3xD) RECUBRIMIENTO CUADRADO</t>
  </si>
  <si>
    <t>EM 33/64"-5/8" (5+FL) (&lt;=3xD) SIN RECUBRIMIENTO CUADRADO</t>
  </si>
  <si>
    <t>EM 33/64"-5/8" (5+FL) (&lt;=3xD) RECUBRIMIENTO CUADRADO</t>
  </si>
  <si>
    <t>EM 33/64"-5/8" (5+FL) (&gt;3xD) SIN RECUBRIMIENTO CUADRADO</t>
  </si>
  <si>
    <t>EM 33/64"-5/8" (5+FL) (&gt;3xD) RECUBRIMIENTO CUADRADO</t>
  </si>
  <si>
    <t>EM 41/64"-3/4" (2/3/4FL) (&lt;=3xD) SIN RECUBRIMIENTO CUADRADO</t>
  </si>
  <si>
    <t>EM 41/64"-3/4" (2/3/4FL) (&lt;=3xD) RECUBRIMIENTO CUADRADO</t>
  </si>
  <si>
    <t>EM 41/64"-3/4" (2/3/4FL) (&gt;3xD) SIN RECUBRIMIENTO CUADRADO</t>
  </si>
  <si>
    <t>EM 41/64"-3/4" (2/3/4FL) (&gt;3xD) RECUBRIMIENTO CUADRADO</t>
  </si>
  <si>
    <t>EM 41/64"-3/4" (5+FL) (&lt;=3xD) SIN RECUBRIMIENTO CUADRADO</t>
  </si>
  <si>
    <t>EM 41/64"-3/4" (5+FL) (&lt;=3xD) RECUBRIMIENTO CUADRADO</t>
  </si>
  <si>
    <t>EM 41/64"-3/4" (5+FL) (&gt;3xD) SIN RECUBRIMIENTO CUADRADO</t>
  </si>
  <si>
    <t>EM 41/64"-3/4" (5+FL) (&gt;3xD) RECUBRIMIENTO CUADRADO</t>
  </si>
  <si>
    <t>EM 49/64"-1" (2/3/4FL) (&lt;=3xD) SIN RECUBRIMIENTO CUADRADO</t>
  </si>
  <si>
    <t>EM 49/64"-1" (2/3/4FL) (&lt;=3xD) RECUBRIMIENTO CUADRADO</t>
  </si>
  <si>
    <t>EM 49/64"-1" (2/3/4FL) (&gt;3xD) SIN RECUBRIMIENTO CUADRADO</t>
  </si>
  <si>
    <t>EM 49/64"-1" (2/3/4FL) (&gt;3xD) RECUBRIMIENTO CUADRADO</t>
  </si>
  <si>
    <t>EM 49/64"-1" (5+FL) (&lt;=3xD) SIN RECUBRIMIENTO CUADRADO</t>
  </si>
  <si>
    <t>EM 49/64"-1" (5+FL) (&lt;=3xD) RECUBRIMIENTO CUADRADO</t>
  </si>
  <si>
    <t>EM 49/64"-1" (5+FL) (&gt;3xD) SIN RECUBRIMIENTO CUADRADO</t>
  </si>
  <si>
    <t>EM 49/64"-1" (5+FL) (&gt;3xD) RECUBRIMIENTO CUADRADO</t>
  </si>
  <si>
    <t>EM 1-1/4" (2/3/4FL) (&lt;=3xD) SIN RECUBRIMIENTO CUADRADO</t>
  </si>
  <si>
    <t>EM 1-1/4" (2/3/4FL) (&lt;=3xD) RECUBRIMIENTO CUADRADO</t>
  </si>
  <si>
    <t>EM 1-1/4" (2/3/4FL) (&gt;3xD) SIN RECUBRIMIENTO CUADRADO</t>
  </si>
  <si>
    <t>EM 1-1/4" (2/3/4FL) (&gt;3xD) RECUBRIMIENTO CUADRADO</t>
  </si>
  <si>
    <t>EM 1-1/4" (5+FL) (&lt;=3xD) SIN RECUBRIMIENTO CUADRADO</t>
  </si>
  <si>
    <t>EM 1-1/4" (5+FL) (&lt;=3xD) RECUBRIMIENTO CUADRADO</t>
  </si>
  <si>
    <t>EM 1-1/4" (5+FL) (&gt;3xD) SIN RECUBRIMIENTO CUADRADO</t>
  </si>
  <si>
    <t>EM 1-1/4" (5+FL) (&gt;3xD) RECUBRIMIENTO CUADRADO</t>
  </si>
  <si>
    <t>EM 25/64"-1/2" (5+FL) (&lt;=3xD) SIN RECUBRIMIENTO PELOTA</t>
  </si>
  <si>
    <t>EM 25/64"-1/2" (5+FL) (&lt;=3xD) RECUBRIMIENTO PELOTA</t>
  </si>
  <si>
    <t>EM 25/64"-1/2" (5+FL) (&gt;3xD) SIN RECUBRIMIENTO PELOTA</t>
  </si>
  <si>
    <t>EM 25/64"-1/2" (5+FL) (&gt;3xD) RECUBRIMIENTO PELOTA</t>
  </si>
  <si>
    <t>EM 33/64"-5/8" (2/3/4FL) (&lt;=3xD) SIN RECUBRIMIENTO PELOTA</t>
  </si>
  <si>
    <t>EM 33/64"-5/8" (2/3/4FL) (&lt;=3xD) RECUBRIMIENTO PELOTA</t>
  </si>
  <si>
    <t>EM 33/64"-5/8" (2/3/4FL) (&gt;3xD) SIN RECUBRIMIENTO PELOTA</t>
  </si>
  <si>
    <t>EM 33/64"-5/8" (2/3/4FL) (&gt;3xD) RECUBRIMIENTO PELOTA</t>
  </si>
  <si>
    <t>EM 33/64"-5/8" (5+FL) (&lt;=3xD) SIN RECUBRIMIENTO PELOTA</t>
  </si>
  <si>
    <t>EM 33/64"-5/8" (5+FL) (&lt;=3xD) RECUBRIMIENTO PELOTA</t>
  </si>
  <si>
    <t>EM 33/64"-5/8" (5+FL) (&gt;3xD) SIN RECUBRIMIENTO PELOTA</t>
  </si>
  <si>
    <t>EM 33/64"-5/8" (5+FL) (&gt;3xD) RECUBRIMIENTO PELOTA</t>
  </si>
  <si>
    <t>EM 41/64"-3/4" (2/3/4FL) (&lt;=3xD) SIN RECUBRIMIENTO PELOTA</t>
  </si>
  <si>
    <t>EM 41/64"-3/4" (2/3/4FL) (&lt;=3xD) RECUBRIMIENTO PELOTA</t>
  </si>
  <si>
    <t>EM 41/64"-3/4" (2/3/4FL) (&gt;3xD) SIN RECUBRIMIENTO PELOTA</t>
  </si>
  <si>
    <t>EM 41/64"-3/4" (2/3/4FL) (&gt;3xD) RECUBRIMIENTO PELOTA</t>
  </si>
  <si>
    <t>EM 41/64"-3/4" (5+FL) (&lt;=3xD) SIN RECUBRIMIENTO PELOTA</t>
  </si>
  <si>
    <t>EM 41/64"-3/4" (5+FL) (&lt;=3xD) RECUBRIMIENTO PELOTA</t>
  </si>
  <si>
    <t>EM 41/64"-3/4" (5+FL) (&gt;3xD) SIN RECUBRIMIENTO PELOTA</t>
  </si>
  <si>
    <t>EM 41/64"-3/4" (5+FL) (&gt;3xD) RECUBRIMIENTO PELOTA</t>
  </si>
  <si>
    <t>EM 49/64"-1" (2/3/4FL) (&lt;=3xD) SIN RECUBRIMIENTO PELOTA</t>
  </si>
  <si>
    <t>EM 49/64"-1" (2/3/4FL) (&lt;=3xD) RECUBRIMIENTO PELOTA</t>
  </si>
  <si>
    <t>EM 49/64"-1" (2/3/4FL) (&gt;3xD) SIN RECUBRIMIENTO PELOTA</t>
  </si>
  <si>
    <t>EM 49/64"-1" (2/3/4FL) (&gt;3xD) RECUBRIMIENTO PELOTA</t>
  </si>
  <si>
    <t>EM 49/64"-1" (5+FL) (&lt;=3xD) SIN RECUBRIMIENTO PELOTA</t>
  </si>
  <si>
    <t>EM 49/64"-1" (5+FL) (&lt;=3xD) RECUBRIMIENTO PELOTA</t>
  </si>
  <si>
    <t>EM 49/64"-1" (5+FL) (&gt;3xD) SIN RECUBRIMIENTO PELOTA</t>
  </si>
  <si>
    <t>EM 49/64"-1" (5+FL) (&gt;3xD) RECUBRIMIENTO PELOTA</t>
  </si>
  <si>
    <t>EM 1-1/4" (2/3/4FL) (&lt;=3xD) SIN RECUBRIMIENTO PELOTA</t>
  </si>
  <si>
    <t>EM 1-1/4" (2/3/4FL) (&lt;=3xD) RECUBRIMIENTO PELOTA</t>
  </si>
  <si>
    <t>EM 1-1/4" (2/3/4FL) (&gt;3xD) SIN RECUBRIMIENTO PELOTA</t>
  </si>
  <si>
    <t>EM 1-1/4" (2/3/4FL) (&gt;3xD) RECUBRIMIENTO PELOTA</t>
  </si>
  <si>
    <t>EM 1-1/4" (5+FL) (&lt;=3xD) SIN RECUBRIMIENTO PELOTA</t>
  </si>
  <si>
    <t>EM 1-1/4" (5+FL) (&lt;=3xD) RECUBRIMIENTO PELOTA</t>
  </si>
  <si>
    <t>EM 1-1/4" (5+FL) (&gt;3xD) SIN RECUBRIMIENTO PELOTA</t>
  </si>
  <si>
    <t>EM 1-1/4" (5+FL) (&gt;3xD) RECUBRIMIENTO PELOTA</t>
  </si>
  <si>
    <t>NO</t>
  </si>
  <si>
    <t>Metodo de envio de devolucion:</t>
  </si>
  <si>
    <t xml:space="preserve">UPS Recoger Cuenta :  </t>
  </si>
  <si>
    <t xml:space="preserve">Otras Instrucciones de Envio :  </t>
  </si>
  <si>
    <t xml:space="preserve">Si se requiere un cortocircuito de la herramienta, repare la herramienta:   </t>
  </si>
  <si>
    <t>UPS TERRESTRE</t>
  </si>
  <si>
    <t>** Envíe una copia de esta hoja y la orden de compra para ser reacondicionada. **</t>
  </si>
  <si>
    <t>FILTER</t>
  </si>
  <si>
    <t>QTY &gt; 0</t>
  </si>
  <si>
    <t>Haga clic en el botón de filtro y luego en OK para continuar. (TRUE)</t>
  </si>
  <si>
    <t>1</t>
  </si>
  <si>
    <r>
      <t xml:space="preserve">                Formulario de pedido de reacondicionamiento
                de fresas de mango de uso general (México)</t>
    </r>
    <r>
      <rPr>
        <b/>
        <sz val="18"/>
        <color rgb="FFFF000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8"/>
        <rFont val="Arial"/>
        <family val="2"/>
      </rPr>
      <t xml:space="preserve">TELÉFONO: 1-800-253-0757 CORREO ELECTRÓNICO: w-nucl.regrind@widia.com </t>
    </r>
  </si>
  <si>
    <r>
      <rPr>
        <b/>
        <sz val="16"/>
        <rFont val="Arial"/>
        <family val="2"/>
      </rPr>
      <t>Envie a:</t>
    </r>
    <r>
      <rPr>
        <b/>
        <sz val="18"/>
        <rFont val="Arial"/>
        <family val="2"/>
      </rPr>
      <t xml:space="preserve">  Widia (Reconditioning Svc)</t>
    </r>
  </si>
  <si>
    <t>Notas:
&gt;&gt; Mín. Se aplica una cantidad mínima de pedido de 5 piezas por artículo.
&gt;&gt; Todo artículo con menos de 5 piezas está sujeto a un recargo de 25% por herramienta.
&gt;&gt; Unión de radio de esquina luego del reacondicionamiento: añadir 20% al precio anterior.
&gt;&gt; Marcas especiales: $1.14 USD adicionales por herramienta.
&gt;&gt; Tronzado cada herramienta: $12.11 USD.
&gt;&gt; Todas las herramientas reacondicionadas cumplen los estándares y las especificaciones originales de Widia, y tienen los mismos recubrimientos.
&gt;&gt; Todas las herramientas se envían en tubos plásticos.</t>
  </si>
  <si>
    <t>Revision:  20210407-JTD</t>
  </si>
  <si>
    <t>KENNAMETAL DE MEXICO (Widia Products Group)</t>
  </si>
  <si>
    <t>MXW1 Mexico City (WIDIA)</t>
  </si>
  <si>
    <t>Widia GP Endmill</t>
  </si>
  <si>
    <t>WIDIA MM#</t>
  </si>
  <si>
    <t>Los precios son vigentes a partir del 1ro de junio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</si>
</sst>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yy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8"/>
      <color rgb="FF000000"/>
      <name val="Tahoma"/>
      <family val="2"/>
    </font>
    <font>
      <b/>
      <sz val="18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11"/>
      <color rgb="FF202124"/>
      <name val="Arial"/>
      <family val="2"/>
    </font>
    <font>
      <b/>
      <sz val="8"/>
      <name val="Arial"/>
      <family val="2"/>
    </font>
    <font>
      <b/>
      <sz val="16"/>
      <color rgb="FF000000"/>
      <name val="Arial"/>
      <family val="2"/>
    </font>
    <font>
      <sz val="16"/>
      <name val="Arial"/>
      <family val="2"/>
    </font>
    <font>
      <b/>
      <i/>
      <sz val="9"/>
      <name val="Arial"/>
      <family val="2"/>
    </font>
    <font>
      <b/>
      <sz val="9"/>
      <color theme="1"/>
      <name val="Calibri"/>
      <family val="2"/>
      <scheme val="minor"/>
    </font>
    <font>
      <b/>
      <i/>
      <sz val="36"/>
      <name val="Arial"/>
      <family val="2"/>
    </font>
    <font>
      <b/>
      <i/>
      <sz val="3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46">
    <xf numFmtId="0" fontId="0" fillId="0" borderId="0" xfId="0"/>
    <xf numFmtId="0" fontId="2" fillId="2" borderId="0" xfId="3" applyFill="1"/>
    <xf numFmtId="0" fontId="2" fillId="0" borderId="0" xfId="3"/>
    <xf numFmtId="0" fontId="2" fillId="2" borderId="0" xfId="3" applyFill="1" applyBorder="1" applyAlignment="1" applyProtection="1">
      <alignment horizontal="left"/>
    </xf>
    <xf numFmtId="0" fontId="7" fillId="0" borderId="0" xfId="3" applyFont="1" applyBorder="1" applyAlignment="1">
      <alignment horizontal="left"/>
    </xf>
    <xf numFmtId="0" fontId="8" fillId="2" borderId="0" xfId="3" applyFont="1" applyFill="1" applyAlignment="1">
      <alignment horizontal="center" vertical="center"/>
    </xf>
    <xf numFmtId="0" fontId="8" fillId="2" borderId="0" xfId="3" applyFont="1" applyFill="1" applyAlignment="1">
      <alignment horizontal="center"/>
    </xf>
    <xf numFmtId="0" fontId="2" fillId="2" borderId="0" xfId="3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3" applyBorder="1" applyAlignment="1" applyProtection="1">
      <alignment horizontal="center"/>
    </xf>
    <xf numFmtId="0" fontId="7" fillId="0" borderId="0" xfId="3" applyFont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right" vertical="center"/>
    </xf>
    <xf numFmtId="0" fontId="0" fillId="0" borderId="25" xfId="0" applyBorder="1" applyAlignment="1">
      <alignment vertical="center" wrapText="1"/>
    </xf>
    <xf numFmtId="0" fontId="0" fillId="0" borderId="26" xfId="0" applyBorder="1"/>
    <xf numFmtId="0" fontId="2" fillId="2" borderId="27" xfId="3" applyFill="1" applyBorder="1"/>
    <xf numFmtId="0" fontId="2" fillId="2" borderId="0" xfId="3" applyFont="1" applyFill="1" applyBorder="1"/>
    <xf numFmtId="0" fontId="2" fillId="2" borderId="0" xfId="3" applyFill="1" applyBorder="1"/>
    <xf numFmtId="0" fontId="2" fillId="2" borderId="0" xfId="3" applyFill="1" applyBorder="1" applyAlignment="1">
      <alignment horizontal="center"/>
    </xf>
    <xf numFmtId="0" fontId="2" fillId="0" borderId="0" xfId="3" applyBorder="1"/>
    <xf numFmtId="0" fontId="0" fillId="0" borderId="28" xfId="0" applyBorder="1"/>
    <xf numFmtId="0" fontId="0" fillId="0" borderId="0" xfId="0" applyBorder="1"/>
    <xf numFmtId="0" fontId="3" fillId="2" borderId="27" xfId="3" applyFont="1" applyFill="1" applyBorder="1" applyAlignment="1">
      <alignment horizontal="left"/>
    </xf>
    <xf numFmtId="0" fontId="3" fillId="2" borderId="0" xfId="3" applyFont="1" applyFill="1" applyBorder="1" applyAlignment="1">
      <alignment horizontal="left"/>
    </xf>
    <xf numFmtId="0" fontId="2" fillId="0" borderId="27" xfId="3" applyBorder="1"/>
    <xf numFmtId="10" fontId="0" fillId="0" borderId="28" xfId="2" applyNumberFormat="1" applyFont="1" applyBorder="1"/>
    <xf numFmtId="0" fontId="7" fillId="0" borderId="27" xfId="3" applyFont="1" applyBorder="1" applyAlignment="1">
      <alignment horizontal="left"/>
    </xf>
    <xf numFmtId="0" fontId="2" fillId="0" borderId="27" xfId="3" applyBorder="1" applyAlignment="1" applyProtection="1">
      <alignment horizontal="left"/>
    </xf>
    <xf numFmtId="0" fontId="0" fillId="0" borderId="27" xfId="0" applyBorder="1"/>
    <xf numFmtId="0" fontId="7" fillId="0" borderId="27" xfId="3" applyFont="1" applyBorder="1" applyAlignment="1">
      <alignment horizontal="center" vertical="center" wrapText="1"/>
    </xf>
    <xf numFmtId="0" fontId="2" fillId="2" borderId="31" xfId="3" applyFill="1" applyBorder="1"/>
    <xf numFmtId="0" fontId="0" fillId="0" borderId="32" xfId="0" applyBorder="1"/>
    <xf numFmtId="0" fontId="3" fillId="2" borderId="24" xfId="3" applyFont="1" applyFill="1" applyBorder="1" applyAlignment="1">
      <alignment horizontal="left"/>
    </xf>
    <xf numFmtId="0" fontId="4" fillId="2" borderId="25" xfId="3" applyFont="1" applyFill="1" applyBorder="1" applyAlignment="1">
      <alignment horizontal="left"/>
    </xf>
    <xf numFmtId="0" fontId="3" fillId="2" borderId="25" xfId="3" applyFont="1" applyFill="1" applyBorder="1" applyAlignment="1">
      <alignment horizontal="left"/>
    </xf>
    <xf numFmtId="0" fontId="3" fillId="2" borderId="26" xfId="3" applyFont="1" applyFill="1" applyBorder="1" applyAlignment="1">
      <alignment horizontal="left"/>
    </xf>
    <xf numFmtId="0" fontId="3" fillId="2" borderId="28" xfId="3" applyFont="1" applyFill="1" applyBorder="1" applyAlignment="1">
      <alignment horizontal="left"/>
    </xf>
    <xf numFmtId="0" fontId="2" fillId="2" borderId="32" xfId="3" applyFill="1" applyBorder="1"/>
    <xf numFmtId="0" fontId="0" fillId="0" borderId="25" xfId="0" applyBorder="1"/>
    <xf numFmtId="0" fontId="13" fillId="5" borderId="20" xfId="0" applyFont="1" applyFill="1" applyBorder="1" applyAlignment="1">
      <alignment horizontal="center" vertical="center"/>
    </xf>
    <xf numFmtId="0" fontId="6" fillId="5" borderId="15" xfId="3" applyFont="1" applyFill="1" applyBorder="1" applyAlignment="1">
      <alignment horizontal="right" vertical="center"/>
    </xf>
    <xf numFmtId="0" fontId="6" fillId="5" borderId="12" xfId="3" applyFont="1" applyFill="1" applyBorder="1" applyAlignment="1">
      <alignment horizontal="right" vertical="center"/>
    </xf>
    <xf numFmtId="0" fontId="2" fillId="0" borderId="11" xfId="3" applyBorder="1"/>
    <xf numFmtId="0" fontId="0" fillId="5" borderId="3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4" borderId="5" xfId="0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5" xfId="0" applyFill="1" applyBorder="1" applyAlignment="1">
      <alignment horizontal="center" vertical="center"/>
    </xf>
    <xf numFmtId="10" fontId="0" fillId="4" borderId="5" xfId="0" applyNumberFormat="1" applyFill="1" applyBorder="1" applyAlignment="1">
      <alignment horizontal="center" vertical="center"/>
    </xf>
    <xf numFmtId="0" fontId="0" fillId="5" borderId="5" xfId="0" applyFill="1" applyBorder="1" applyAlignment="1">
      <alignment horizontal="right" vertical="center"/>
    </xf>
    <xf numFmtId="0" fontId="3" fillId="0" borderId="0" xfId="3" applyFon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164" fontId="0" fillId="5" borderId="5" xfId="0" applyNumberFormat="1" applyFill="1" applyBorder="1"/>
    <xf numFmtId="164" fontId="0" fillId="4" borderId="5" xfId="0" applyNumberFormat="1" applyFill="1" applyBorder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0" fontId="13" fillId="5" borderId="24" xfId="0" applyFont="1" applyFill="1" applyBorder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0" borderId="8" xfId="0" applyBorder="1" applyAlignment="1"/>
    <xf numFmtId="1" fontId="6" fillId="5" borderId="4" xfId="3" applyNumberFormat="1" applyFont="1" applyFill="1" applyBorder="1" applyAlignment="1">
      <alignment horizontal="center"/>
    </xf>
    <xf numFmtId="1" fontId="6" fillId="5" borderId="39" xfId="3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3" fillId="6" borderId="48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13" fillId="6" borderId="20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164" fontId="0" fillId="5" borderId="9" xfId="0" applyNumberFormat="1" applyFill="1" applyBorder="1"/>
    <xf numFmtId="164" fontId="0" fillId="5" borderId="6" xfId="0" applyNumberFormat="1" applyFill="1" applyBorder="1"/>
    <xf numFmtId="1" fontId="0" fillId="6" borderId="5" xfId="0" applyNumberFormat="1" applyFill="1" applyBorder="1"/>
    <xf numFmtId="1" fontId="0" fillId="6" borderId="9" xfId="0" applyNumberFormat="1" applyFill="1" applyBorder="1"/>
    <xf numFmtId="0" fontId="13" fillId="5" borderId="26" xfId="0" applyFont="1" applyFill="1" applyBorder="1" applyAlignment="1">
      <alignment horizontal="center"/>
    </xf>
    <xf numFmtId="1" fontId="0" fillId="7" borderId="5" xfId="0" applyNumberFormat="1" applyFill="1" applyBorder="1" applyAlignment="1">
      <alignment horizontal="center"/>
    </xf>
    <xf numFmtId="164" fontId="0" fillId="7" borderId="5" xfId="0" applyNumberFormat="1" applyFill="1" applyBorder="1"/>
    <xf numFmtId="0" fontId="0" fillId="0" borderId="24" xfId="0" applyBorder="1"/>
    <xf numFmtId="0" fontId="0" fillId="0" borderId="11" xfId="0" applyBorder="1"/>
    <xf numFmtId="0" fontId="0" fillId="0" borderId="31" xfId="0" applyBorder="1"/>
    <xf numFmtId="0" fontId="13" fillId="0" borderId="0" xfId="0" applyFont="1" applyBorder="1"/>
    <xf numFmtId="0" fontId="14" fillId="0" borderId="0" xfId="0" applyFont="1" applyBorder="1"/>
    <xf numFmtId="0" fontId="17" fillId="0" borderId="0" xfId="0" applyFont="1"/>
    <xf numFmtId="0" fontId="2" fillId="0" borderId="0" xfId="3" applyFont="1" applyFill="1" applyBorder="1" applyAlignment="1">
      <alignment horizontal="right" vertical="center"/>
    </xf>
    <xf numFmtId="0" fontId="18" fillId="0" borderId="24" xfId="0" applyFont="1" applyBorder="1"/>
    <xf numFmtId="0" fontId="7" fillId="8" borderId="20" xfId="3" applyFont="1" applyFill="1" applyBorder="1" applyAlignment="1">
      <alignment horizontal="center" vertical="center" wrapText="1"/>
    </xf>
    <xf numFmtId="0" fontId="7" fillId="8" borderId="20" xfId="3" applyFont="1" applyFill="1" applyBorder="1" applyAlignment="1">
      <alignment horizontal="left" vertical="center" wrapText="1"/>
    </xf>
    <xf numFmtId="164" fontId="7" fillId="8" borderId="20" xfId="3" applyNumberFormat="1" applyFont="1" applyFill="1" applyBorder="1" applyAlignment="1">
      <alignment horizontal="right" vertical="center" wrapText="1"/>
    </xf>
    <xf numFmtId="0" fontId="18" fillId="0" borderId="25" xfId="0" applyFont="1" applyBorder="1"/>
    <xf numFmtId="0" fontId="21" fillId="2" borderId="0" xfId="3" applyFont="1" applyFill="1" applyBorder="1" applyProtection="1"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22" fillId="0" borderId="0" xfId="3" applyFont="1" applyAlignment="1">
      <alignment vertical="center"/>
    </xf>
    <xf numFmtId="0" fontId="0" fillId="4" borderId="22" xfId="0" applyFill="1" applyBorder="1"/>
    <xf numFmtId="0" fontId="0" fillId="4" borderId="23" xfId="0" applyFill="1" applyBorder="1"/>
    <xf numFmtId="0" fontId="6" fillId="9" borderId="15" xfId="3" applyFont="1" applyFill="1" applyBorder="1" applyAlignment="1">
      <alignment horizontal="right" vertical="center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8" fillId="0" borderId="0" xfId="3" applyFont="1" applyFill="1" applyBorder="1" applyAlignment="1" applyProtection="1">
      <alignment horizontal="left"/>
      <protection locked="0"/>
    </xf>
    <xf numFmtId="0" fontId="2" fillId="0" borderId="5" xfId="3" applyFont="1" applyFill="1" applyBorder="1" applyAlignment="1">
      <alignment horizontal="center"/>
    </xf>
    <xf numFmtId="0" fontId="0" fillId="0" borderId="8" xfId="0" applyFill="1" applyBorder="1" applyAlignment="1"/>
    <xf numFmtId="0" fontId="0" fillId="10" borderId="5" xfId="0" applyFill="1" applyBorder="1" applyAlignment="1">
      <alignment horizontal="right" vertical="center"/>
    </xf>
    <xf numFmtId="0" fontId="0" fillId="10" borderId="5" xfId="0" applyFill="1" applyBorder="1" applyAlignment="1">
      <alignment horizontal="center" vertical="center"/>
    </xf>
    <xf numFmtId="0" fontId="3" fillId="2" borderId="11" xfId="3" applyFont="1" applyFill="1" applyBorder="1"/>
    <xf numFmtId="0" fontId="6" fillId="5" borderId="33" xfId="3" applyFont="1" applyFill="1" applyBorder="1" applyAlignment="1">
      <alignment horizontal="right" vertical="center"/>
    </xf>
    <xf numFmtId="0" fontId="7" fillId="2" borderId="0" xfId="3" applyFont="1" applyFill="1"/>
    <xf numFmtId="0" fontId="8" fillId="2" borderId="0" xfId="3" applyFont="1" applyFill="1" applyBorder="1" applyAlignment="1">
      <alignment horizontal="right"/>
    </xf>
    <xf numFmtId="0" fontId="31" fillId="5" borderId="55" xfId="3" applyFont="1" applyFill="1" applyBorder="1" applyAlignment="1">
      <alignment horizontal="center" vertical="center" wrapText="1"/>
    </xf>
    <xf numFmtId="0" fontId="28" fillId="5" borderId="56" xfId="3" applyFont="1" applyFill="1" applyBorder="1" applyAlignment="1">
      <alignment horizontal="center" vertical="center" wrapText="1"/>
    </xf>
    <xf numFmtId="1" fontId="6" fillId="5" borderId="4" xfId="3" applyNumberFormat="1" applyFont="1" applyFill="1" applyBorder="1" applyAlignment="1">
      <alignment horizontal="center" vertical="center"/>
    </xf>
    <xf numFmtId="1" fontId="6" fillId="5" borderId="39" xfId="3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top"/>
    </xf>
    <xf numFmtId="0" fontId="7" fillId="5" borderId="40" xfId="3" applyFont="1" applyFill="1" applyBorder="1" applyAlignment="1">
      <alignment horizontal="center"/>
    </xf>
    <xf numFmtId="0" fontId="16" fillId="0" borderId="0" xfId="0" applyFont="1" applyBorder="1" applyAlignment="1"/>
    <xf numFmtId="0" fontId="31" fillId="2" borderId="0" xfId="3" applyFont="1" applyFill="1" applyAlignment="1">
      <alignment horizontal="left" vertical="center" wrapText="1"/>
    </xf>
    <xf numFmtId="0" fontId="2" fillId="5" borderId="30" xfId="3" applyFill="1" applyBorder="1" applyAlignment="1">
      <alignment horizontal="right"/>
    </xf>
    <xf numFmtId="0" fontId="2" fillId="0" borderId="0" xfId="3" applyFill="1" applyBorder="1" applyAlignment="1">
      <alignment horizontal="right"/>
    </xf>
    <xf numFmtId="0" fontId="6" fillId="2" borderId="31" xfId="3" applyFont="1" applyFill="1" applyBorder="1" applyAlignment="1"/>
    <xf numFmtId="0" fontId="13" fillId="0" borderId="0" xfId="0" applyFont="1" applyBorder="1" applyAlignment="1">
      <alignment horizontal="center"/>
    </xf>
    <xf numFmtId="0" fontId="0" fillId="0" borderId="0" xfId="0" applyFill="1" applyBorder="1"/>
    <xf numFmtId="0" fontId="19" fillId="0" borderId="0" xfId="0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38" fillId="5" borderId="20" xfId="0" applyFont="1" applyFill="1" applyBorder="1" applyAlignment="1">
      <alignment horizontal="left"/>
    </xf>
    <xf numFmtId="164" fontId="0" fillId="0" borderId="63" xfId="0" applyNumberFormat="1" applyBorder="1" applyAlignment="1">
      <alignment vertical="center"/>
    </xf>
    <xf numFmtId="0" fontId="39" fillId="4" borderId="21" xfId="0" applyFont="1" applyFill="1" applyBorder="1"/>
    <xf numFmtId="0" fontId="2" fillId="11" borderId="47" xfId="3" applyFill="1" applyBorder="1" applyAlignment="1" applyProtection="1">
      <alignment horizontal="center"/>
      <protection locked="0"/>
    </xf>
    <xf numFmtId="0" fontId="2" fillId="11" borderId="42" xfId="3" applyFill="1" applyBorder="1" applyAlignment="1" applyProtection="1">
      <alignment horizontal="center"/>
      <protection locked="0"/>
    </xf>
    <xf numFmtId="1" fontId="6" fillId="11" borderId="12" xfId="1" applyNumberFormat="1" applyFont="1" applyFill="1" applyBorder="1" applyAlignment="1" applyProtection="1">
      <alignment horizontal="center"/>
      <protection locked="0"/>
    </xf>
    <xf numFmtId="1" fontId="6" fillId="11" borderId="41" xfId="1" applyNumberFormat="1" applyFont="1" applyFill="1" applyBorder="1" applyAlignment="1" applyProtection="1">
      <alignment horizontal="center"/>
      <protection locked="0"/>
    </xf>
    <xf numFmtId="1" fontId="6" fillId="11" borderId="13" xfId="1" applyNumberFormat="1" applyFont="1" applyFill="1" applyBorder="1" applyAlignment="1" applyProtection="1">
      <alignment horizontal="center"/>
      <protection locked="0"/>
    </xf>
    <xf numFmtId="1" fontId="6" fillId="11" borderId="33" xfId="3" applyNumberFormat="1" applyFont="1" applyFill="1" applyBorder="1" applyAlignment="1" applyProtection="1">
      <alignment horizontal="center"/>
      <protection locked="0"/>
    </xf>
    <xf numFmtId="1" fontId="6" fillId="11" borderId="45" xfId="3" applyNumberFormat="1" applyFont="1" applyFill="1" applyBorder="1" applyAlignment="1" applyProtection="1">
      <alignment horizontal="center"/>
      <protection locked="0"/>
    </xf>
    <xf numFmtId="1" fontId="6" fillId="11" borderId="17" xfId="3" applyNumberFormat="1" applyFont="1" applyFill="1" applyBorder="1" applyAlignment="1" applyProtection="1">
      <alignment horizontal="center"/>
      <protection locked="0"/>
    </xf>
    <xf numFmtId="1" fontId="6" fillId="11" borderId="12" xfId="1" applyNumberFormat="1" applyFont="1" applyFill="1" applyBorder="1" applyAlignment="1" applyProtection="1">
      <alignment horizontal="center" vertical="center"/>
      <protection locked="0"/>
    </xf>
    <xf numFmtId="1" fontId="6" fillId="11" borderId="41" xfId="1" applyNumberFormat="1" applyFont="1" applyFill="1" applyBorder="1" applyAlignment="1" applyProtection="1">
      <alignment horizontal="center" vertical="center"/>
      <protection locked="0"/>
    </xf>
    <xf numFmtId="1" fontId="6" fillId="11" borderId="13" xfId="1" applyNumberFormat="1" applyFont="1" applyFill="1" applyBorder="1" applyAlignment="1" applyProtection="1">
      <alignment horizontal="center" vertical="center"/>
      <protection locked="0"/>
    </xf>
    <xf numFmtId="1" fontId="6" fillId="11" borderId="33" xfId="3" applyNumberFormat="1" applyFont="1" applyFill="1" applyBorder="1" applyAlignment="1" applyProtection="1">
      <alignment horizontal="center" vertical="center"/>
      <protection locked="0"/>
    </xf>
    <xf numFmtId="1" fontId="6" fillId="11" borderId="45" xfId="3" applyNumberFormat="1" applyFont="1" applyFill="1" applyBorder="1" applyAlignment="1" applyProtection="1">
      <alignment horizontal="center" vertical="center"/>
      <protection locked="0"/>
    </xf>
    <xf numFmtId="1" fontId="6" fillId="11" borderId="17" xfId="3" applyNumberFormat="1" applyFont="1" applyFill="1" applyBorder="1" applyAlignment="1" applyProtection="1">
      <alignment horizontal="center" vertical="center"/>
      <protection locked="0"/>
    </xf>
    <xf numFmtId="1" fontId="6" fillId="11" borderId="51" xfId="3" applyNumberFormat="1" applyFont="1" applyFill="1" applyBorder="1" applyAlignment="1" applyProtection="1">
      <alignment horizontal="center"/>
      <protection locked="0"/>
    </xf>
    <xf numFmtId="1" fontId="6" fillId="11" borderId="2" xfId="3" applyNumberFormat="1" applyFont="1" applyFill="1" applyBorder="1" applyAlignment="1" applyProtection="1">
      <alignment horizontal="center"/>
      <protection locked="0"/>
    </xf>
    <xf numFmtId="1" fontId="6" fillId="11" borderId="10" xfId="3" applyNumberFormat="1" applyFont="1" applyFill="1" applyBorder="1" applyAlignment="1" applyProtection="1">
      <alignment horizontal="center"/>
      <protection locked="0"/>
    </xf>
    <xf numFmtId="1" fontId="6" fillId="11" borderId="14" xfId="1" applyNumberFormat="1" applyFont="1" applyFill="1" applyBorder="1" applyAlignment="1" applyProtection="1">
      <alignment horizontal="center"/>
      <protection locked="0"/>
    </xf>
    <xf numFmtId="1" fontId="6" fillId="11" borderId="18" xfId="3" applyNumberFormat="1" applyFont="1" applyFill="1" applyBorder="1" applyAlignment="1" applyProtection="1">
      <alignment horizontal="center"/>
      <protection locked="0"/>
    </xf>
    <xf numFmtId="10" fontId="0" fillId="0" borderId="0" xfId="0" applyNumberFormat="1"/>
    <xf numFmtId="0" fontId="7" fillId="2" borderId="0" xfId="3" applyFont="1" applyFill="1" applyBorder="1" applyAlignment="1">
      <alignment horizontal="left" vertical="center" wrapText="1"/>
    </xf>
    <xf numFmtId="0" fontId="2" fillId="0" borderId="0" xfId="3" applyFill="1" applyBorder="1" applyAlignment="1">
      <alignment horizontal="left"/>
    </xf>
    <xf numFmtId="0" fontId="2" fillId="0" borderId="0" xfId="3" applyFill="1" applyBorder="1" applyAlignment="1">
      <alignment horizontal="center"/>
    </xf>
    <xf numFmtId="0" fontId="6" fillId="0" borderId="0" xfId="3" applyFont="1" applyFill="1" applyBorder="1" applyAlignment="1" applyProtection="1">
      <alignment horizontal="center"/>
    </xf>
    <xf numFmtId="0" fontId="7" fillId="5" borderId="40" xfId="3" applyFont="1" applyFill="1" applyBorder="1" applyAlignment="1">
      <alignment horizontal="center"/>
    </xf>
    <xf numFmtId="0" fontId="7" fillId="5" borderId="36" xfId="3" applyFont="1" applyFill="1" applyBorder="1" applyAlignment="1">
      <alignment horizontal="center"/>
    </xf>
    <xf numFmtId="0" fontId="7" fillId="5" borderId="37" xfId="3" applyFont="1" applyFill="1" applyBorder="1" applyAlignment="1">
      <alignment horizontal="center"/>
    </xf>
    <xf numFmtId="0" fontId="24" fillId="5" borderId="30" xfId="3" applyFont="1" applyFill="1" applyBorder="1" applyAlignment="1">
      <alignment horizontal="right" wrapText="1"/>
    </xf>
    <xf numFmtId="0" fontId="19" fillId="5" borderId="8" xfId="0" applyFont="1" applyFill="1" applyBorder="1" applyAlignment="1">
      <alignment horizontal="right" wrapText="1"/>
    </xf>
    <xf numFmtId="0" fontId="28" fillId="5" borderId="44" xfId="3" applyFont="1" applyFill="1" applyBorder="1" applyAlignment="1">
      <alignment horizontal="right" vertical="center" wrapText="1"/>
    </xf>
    <xf numFmtId="0" fontId="28" fillId="5" borderId="45" xfId="3" applyFont="1" applyFill="1" applyBorder="1" applyAlignment="1">
      <alignment horizontal="right" vertical="center" wrapText="1"/>
    </xf>
    <xf numFmtId="0" fontId="36" fillId="7" borderId="21" xfId="3" applyFont="1" applyFill="1" applyBorder="1" applyAlignment="1">
      <alignment horizontal="center" vertical="center" wrapText="1"/>
    </xf>
    <xf numFmtId="0" fontId="37" fillId="7" borderId="22" xfId="0" applyFont="1" applyFill="1" applyBorder="1" applyAlignment="1">
      <alignment horizontal="center" vertical="center" wrapText="1"/>
    </xf>
    <xf numFmtId="0" fontId="37" fillId="7" borderId="23" xfId="0" applyFont="1" applyFill="1" applyBorder="1" applyAlignment="1">
      <alignment horizontal="center" vertical="center" wrapText="1"/>
    </xf>
    <xf numFmtId="0" fontId="7" fillId="3" borderId="24" xfId="3" applyFont="1" applyFill="1" applyBorder="1" applyAlignment="1">
      <alignment horizontal="left" vertical="top" wrapText="1"/>
    </xf>
    <xf numFmtId="0" fontId="7" fillId="3" borderId="25" xfId="3" applyFont="1" applyFill="1" applyBorder="1" applyAlignment="1">
      <alignment horizontal="left" vertical="top" wrapText="1"/>
    </xf>
    <xf numFmtId="0" fontId="7" fillId="3" borderId="26" xfId="3" applyFont="1" applyFill="1" applyBorder="1" applyAlignment="1">
      <alignment horizontal="left" vertical="top" wrapText="1"/>
    </xf>
    <xf numFmtId="0" fontId="7" fillId="3" borderId="27" xfId="3" applyFont="1" applyFill="1" applyBorder="1" applyAlignment="1">
      <alignment horizontal="left" vertical="top" wrapText="1"/>
    </xf>
    <xf numFmtId="0" fontId="7" fillId="3" borderId="0" xfId="3" applyFont="1" applyFill="1" applyBorder="1" applyAlignment="1">
      <alignment horizontal="left" vertical="top" wrapText="1"/>
    </xf>
    <xf numFmtId="0" fontId="7" fillId="3" borderId="28" xfId="3" applyFont="1" applyFill="1" applyBorder="1" applyAlignment="1">
      <alignment horizontal="left" vertical="top" wrapText="1"/>
    </xf>
    <xf numFmtId="0" fontId="7" fillId="3" borderId="32" xfId="3" applyFont="1" applyFill="1" applyBorder="1" applyAlignment="1">
      <alignment horizontal="left" vertical="top" wrapText="1"/>
    </xf>
    <xf numFmtId="0" fontId="7" fillId="5" borderId="24" xfId="3" applyFont="1" applyFill="1" applyBorder="1" applyAlignment="1">
      <alignment horizontal="center" vertical="center" wrapText="1"/>
    </xf>
    <xf numFmtId="0" fontId="7" fillId="5" borderId="25" xfId="3" applyFont="1" applyFill="1" applyBorder="1" applyAlignment="1">
      <alignment horizontal="center" vertical="center" wrapText="1"/>
    </xf>
    <xf numFmtId="0" fontId="7" fillId="5" borderId="26" xfId="3" applyFont="1" applyFill="1" applyBorder="1" applyAlignment="1">
      <alignment horizontal="center" vertical="center" wrapText="1"/>
    </xf>
    <xf numFmtId="0" fontId="7" fillId="5" borderId="29" xfId="3" applyFont="1" applyFill="1" applyBorder="1" applyAlignment="1">
      <alignment horizontal="center" vertical="center" wrapText="1"/>
    </xf>
    <xf numFmtId="0" fontId="7" fillId="5" borderId="4" xfId="3" applyFont="1" applyFill="1" applyBorder="1" applyAlignment="1">
      <alignment horizontal="center" vertical="center" wrapText="1"/>
    </xf>
    <xf numFmtId="0" fontId="7" fillId="5" borderId="46" xfId="3" applyFont="1" applyFill="1" applyBorder="1" applyAlignment="1">
      <alignment horizontal="center" vertical="center" wrapText="1"/>
    </xf>
    <xf numFmtId="0" fontId="8" fillId="3" borderId="53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60" xfId="3" applyFont="1" applyFill="1" applyBorder="1" applyAlignment="1">
      <alignment horizontal="center" vertical="center" wrapText="1"/>
    </xf>
    <xf numFmtId="0" fontId="8" fillId="3" borderId="0" xfId="3" applyFont="1" applyFill="1" applyAlignment="1">
      <alignment horizontal="center" vertical="center" wrapText="1"/>
    </xf>
    <xf numFmtId="0" fontId="8" fillId="3" borderId="61" xfId="3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8" fillId="3" borderId="62" xfId="3" applyFont="1" applyFill="1" applyBorder="1" applyAlignment="1">
      <alignment horizontal="center" vertical="center" wrapText="1"/>
    </xf>
    <xf numFmtId="0" fontId="6" fillId="11" borderId="22" xfId="3" applyFont="1" applyFill="1" applyBorder="1" applyAlignment="1" applyProtection="1">
      <alignment horizontal="center" vertical="center"/>
      <protection locked="0"/>
    </xf>
    <xf numFmtId="0" fontId="13" fillId="11" borderId="23" xfId="0" applyFont="1" applyFill="1" applyBorder="1" applyAlignment="1">
      <alignment horizontal="center" vertical="center"/>
    </xf>
    <xf numFmtId="0" fontId="6" fillId="11" borderId="21" xfId="3" applyFont="1" applyFill="1" applyBorder="1" applyAlignment="1" applyProtection="1">
      <alignment horizontal="center"/>
      <protection locked="0"/>
    </xf>
    <xf numFmtId="0" fontId="0" fillId="11" borderId="22" xfId="0" applyFill="1" applyBorder="1" applyAlignment="1" applyProtection="1">
      <alignment horizontal="center"/>
      <protection locked="0"/>
    </xf>
    <xf numFmtId="0" fontId="0" fillId="11" borderId="23" xfId="0" applyFill="1" applyBorder="1" applyAlignment="1" applyProtection="1">
      <alignment horizontal="center"/>
      <protection locked="0"/>
    </xf>
    <xf numFmtId="0" fontId="13" fillId="11" borderId="21" xfId="0" applyFont="1" applyFill="1" applyBorder="1" applyAlignment="1" applyProtection="1">
      <alignment horizontal="center"/>
      <protection locked="0"/>
    </xf>
    <xf numFmtId="0" fontId="13" fillId="11" borderId="22" xfId="0" applyFont="1" applyFill="1" applyBorder="1" applyAlignment="1" applyProtection="1">
      <alignment horizontal="center"/>
      <protection locked="0"/>
    </xf>
    <xf numFmtId="0" fontId="13" fillId="11" borderId="23" xfId="0" applyFont="1" applyFill="1" applyBorder="1" applyAlignment="1" applyProtection="1">
      <alignment horizontal="center"/>
      <protection locked="0"/>
    </xf>
    <xf numFmtId="0" fontId="2" fillId="5" borderId="19" xfId="3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9" fillId="11" borderId="27" xfId="3" applyFont="1" applyFill="1" applyBorder="1" applyAlignment="1" applyProtection="1">
      <alignment horizontal="left" vertical="center" wrapText="1"/>
      <protection locked="0"/>
    </xf>
    <xf numFmtId="0" fontId="9" fillId="11" borderId="0" xfId="3" applyFont="1" applyFill="1" applyAlignment="1" applyProtection="1">
      <alignment horizontal="left" vertical="center" wrapText="1"/>
      <protection locked="0"/>
    </xf>
    <xf numFmtId="0" fontId="9" fillId="11" borderId="28" xfId="3" applyFont="1" applyFill="1" applyBorder="1" applyAlignment="1" applyProtection="1">
      <alignment horizontal="left" vertical="center" wrapText="1"/>
      <protection locked="0"/>
    </xf>
    <xf numFmtId="0" fontId="0" fillId="11" borderId="27" xfId="0" applyFill="1" applyBorder="1" applyAlignment="1" applyProtection="1">
      <alignment horizontal="left" vertical="center" wrapText="1"/>
      <protection locked="0"/>
    </xf>
    <xf numFmtId="0" fontId="0" fillId="11" borderId="0" xfId="0" applyFill="1" applyAlignment="1" applyProtection="1">
      <alignment horizontal="left" vertical="center" wrapText="1"/>
      <protection locked="0"/>
    </xf>
    <xf numFmtId="0" fontId="0" fillId="11" borderId="28" xfId="0" applyFill="1" applyBorder="1" applyAlignment="1" applyProtection="1">
      <alignment horizontal="left" vertical="center" wrapText="1"/>
      <protection locked="0"/>
    </xf>
    <xf numFmtId="0" fontId="0" fillId="11" borderId="11" xfId="0" applyFill="1" applyBorder="1" applyAlignment="1" applyProtection="1">
      <alignment horizontal="left" vertical="center" wrapText="1"/>
      <protection locked="0"/>
    </xf>
    <xf numFmtId="0" fontId="0" fillId="11" borderId="31" xfId="0" applyFill="1" applyBorder="1" applyAlignment="1" applyProtection="1">
      <alignment horizontal="left" vertical="center" wrapText="1"/>
      <protection locked="0"/>
    </xf>
    <xf numFmtId="0" fontId="0" fillId="11" borderId="32" xfId="0" applyFill="1" applyBorder="1" applyAlignment="1" applyProtection="1">
      <alignment horizontal="left" vertical="center" wrapText="1"/>
      <protection locked="0"/>
    </xf>
    <xf numFmtId="0" fontId="6" fillId="5" borderId="48" xfId="3" applyFont="1" applyFill="1" applyBorder="1" applyAlignment="1">
      <alignment horizontal="center" vertical="center"/>
    </xf>
    <xf numFmtId="0" fontId="6" fillId="5" borderId="49" xfId="3" applyFont="1" applyFill="1" applyBorder="1" applyAlignment="1">
      <alignment horizontal="center" vertical="center"/>
    </xf>
    <xf numFmtId="0" fontId="7" fillId="5" borderId="22" xfId="3" applyFont="1" applyFill="1" applyBorder="1" applyAlignment="1">
      <alignment horizontal="center"/>
    </xf>
    <xf numFmtId="0" fontId="16" fillId="5" borderId="22" xfId="0" applyFont="1" applyFill="1" applyBorder="1" applyAlignment="1"/>
    <xf numFmtId="0" fontId="16" fillId="5" borderId="23" xfId="0" applyFont="1" applyFill="1" applyBorder="1" applyAlignment="1"/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3" fillId="11" borderId="24" xfId="0" applyFont="1" applyFill="1" applyBorder="1" applyAlignment="1" applyProtection="1">
      <alignment horizontal="center" vertical="center" wrapText="1"/>
      <protection locked="0"/>
    </xf>
    <xf numFmtId="0" fontId="13" fillId="11" borderId="25" xfId="0" applyFont="1" applyFill="1" applyBorder="1" applyAlignment="1" applyProtection="1">
      <alignment horizontal="center" vertical="center" wrapText="1"/>
      <protection locked="0"/>
    </xf>
    <xf numFmtId="0" fontId="13" fillId="11" borderId="26" xfId="0" applyFont="1" applyFill="1" applyBorder="1" applyAlignment="1" applyProtection="1">
      <alignment horizontal="center" vertical="center" wrapText="1"/>
      <protection locked="0"/>
    </xf>
    <xf numFmtId="0" fontId="13" fillId="11" borderId="27" xfId="0" applyFont="1" applyFill="1" applyBorder="1" applyAlignment="1" applyProtection="1">
      <alignment horizontal="center" vertical="center" wrapText="1"/>
      <protection locked="0"/>
    </xf>
    <xf numFmtId="0" fontId="13" fillId="11" borderId="0" xfId="0" applyFont="1" applyFill="1" applyAlignment="1" applyProtection="1">
      <alignment horizontal="center" vertical="center" wrapText="1"/>
      <protection locked="0"/>
    </xf>
    <xf numFmtId="0" fontId="13" fillId="11" borderId="28" xfId="0" applyFont="1" applyFill="1" applyBorder="1" applyAlignment="1" applyProtection="1">
      <alignment horizontal="center" vertical="center" wrapText="1"/>
      <protection locked="0"/>
    </xf>
    <xf numFmtId="0" fontId="13" fillId="11" borderId="11" xfId="0" applyFont="1" applyFill="1" applyBorder="1" applyAlignment="1" applyProtection="1">
      <alignment horizontal="center" vertical="center" wrapText="1"/>
      <protection locked="0"/>
    </xf>
    <xf numFmtId="0" fontId="13" fillId="11" borderId="31" xfId="0" applyFont="1" applyFill="1" applyBorder="1" applyAlignment="1" applyProtection="1">
      <alignment horizontal="center" vertical="center" wrapText="1"/>
      <protection locked="0"/>
    </xf>
    <xf numFmtId="0" fontId="13" fillId="11" borderId="32" xfId="0" applyFont="1" applyFill="1" applyBorder="1" applyAlignment="1" applyProtection="1">
      <alignment horizontal="center" vertical="center" wrapText="1"/>
      <protection locked="0"/>
    </xf>
    <xf numFmtId="0" fontId="6" fillId="5" borderId="50" xfId="3" applyFont="1" applyFill="1" applyBorder="1" applyAlignment="1">
      <alignment horizontal="center" vertical="center"/>
    </xf>
    <xf numFmtId="0" fontId="6" fillId="5" borderId="57" xfId="3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3" fillId="7" borderId="21" xfId="0" applyFont="1" applyFill="1" applyBorder="1" applyAlignment="1">
      <alignment horizontal="center" vertical="center"/>
    </xf>
    <xf numFmtId="0" fontId="23" fillId="7" borderId="22" xfId="0" applyFont="1" applyFill="1" applyBorder="1" applyAlignment="1">
      <alignment horizontal="center" vertical="center"/>
    </xf>
    <xf numFmtId="0" fontId="0" fillId="7" borderId="22" xfId="0" applyFont="1" applyFill="1" applyBorder="1" applyAlignment="1">
      <alignment horizontal="center" vertical="center"/>
    </xf>
    <xf numFmtId="0" fontId="0" fillId="7" borderId="23" xfId="0" applyFont="1" applyFill="1" applyBorder="1" applyAlignment="1">
      <alignment horizontal="center" vertical="center"/>
    </xf>
    <xf numFmtId="49" fontId="5" fillId="11" borderId="6" xfId="3" applyNumberFormat="1" applyFont="1" applyFill="1" applyBorder="1" applyAlignment="1" applyProtection="1">
      <alignment horizontal="left" vertical="center"/>
      <protection locked="0"/>
    </xf>
    <xf numFmtId="0" fontId="0" fillId="11" borderId="7" xfId="0" applyFill="1" applyBorder="1" applyAlignment="1" applyProtection="1">
      <alignment horizontal="left" vertical="center"/>
      <protection locked="0"/>
    </xf>
    <xf numFmtId="0" fontId="0" fillId="11" borderId="38" xfId="0" applyFill="1" applyBorder="1" applyAlignment="1" applyProtection="1">
      <alignment horizontal="left" vertical="center"/>
      <protection locked="0"/>
    </xf>
    <xf numFmtId="9" fontId="7" fillId="9" borderId="6" xfId="3" applyNumberFormat="1" applyFont="1" applyFill="1" applyBorder="1" applyAlignment="1" applyProtection="1">
      <alignment horizontal="center" vertical="center"/>
    </xf>
    <xf numFmtId="9" fontId="7" fillId="9" borderId="7" xfId="3" applyNumberFormat="1" applyFont="1" applyFill="1" applyBorder="1" applyAlignment="1" applyProtection="1">
      <alignment horizontal="center" vertical="center"/>
    </xf>
    <xf numFmtId="9" fontId="7" fillId="9" borderId="38" xfId="3" applyNumberFormat="1" applyFont="1" applyFill="1" applyBorder="1" applyAlignment="1" applyProtection="1">
      <alignment horizontal="center" vertical="center"/>
    </xf>
    <xf numFmtId="0" fontId="24" fillId="5" borderId="51" xfId="3" applyFont="1" applyFill="1" applyBorder="1" applyAlignment="1">
      <alignment horizontal="right" vertical="center"/>
    </xf>
    <xf numFmtId="0" fontId="27" fillId="5" borderId="52" xfId="0" applyFont="1" applyFill="1" applyBorder="1" applyAlignment="1">
      <alignment horizontal="right" vertical="center"/>
    </xf>
    <xf numFmtId="0" fontId="7" fillId="11" borderId="53" xfId="3" applyFont="1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 applyProtection="1">
      <alignment horizontal="center" vertical="center"/>
      <protection locked="0"/>
    </xf>
    <xf numFmtId="0" fontId="0" fillId="11" borderId="43" xfId="0" applyFill="1" applyBorder="1" applyAlignment="1" applyProtection="1">
      <alignment horizontal="center" vertical="center"/>
      <protection locked="0"/>
    </xf>
    <xf numFmtId="0" fontId="0" fillId="11" borderId="54" xfId="0" applyFill="1" applyBorder="1" applyAlignment="1" applyProtection="1">
      <alignment horizontal="center" vertical="center"/>
      <protection locked="0"/>
    </xf>
    <xf numFmtId="0" fontId="0" fillId="11" borderId="31" xfId="0" applyFill="1" applyBorder="1" applyAlignment="1" applyProtection="1">
      <alignment horizontal="center" vertical="center"/>
      <protection locked="0"/>
    </xf>
    <xf numFmtId="0" fontId="0" fillId="11" borderId="32" xfId="0" applyFill="1" applyBorder="1" applyAlignment="1" applyProtection="1">
      <alignment horizontal="center" vertical="center"/>
      <protection locked="0"/>
    </xf>
    <xf numFmtId="0" fontId="7" fillId="5" borderId="40" xfId="3" applyFont="1" applyFill="1" applyBorder="1" applyAlignment="1">
      <alignment horizontal="right" vertical="center"/>
    </xf>
    <xf numFmtId="0" fontId="0" fillId="5" borderId="41" xfId="0" applyFill="1" applyBorder="1" applyAlignment="1">
      <alignment horizontal="right" vertical="center"/>
    </xf>
    <xf numFmtId="0" fontId="6" fillId="11" borderId="24" xfId="3" applyFont="1" applyFill="1" applyBorder="1" applyAlignment="1" applyProtection="1">
      <alignment horizontal="center"/>
      <protection locked="0"/>
    </xf>
    <xf numFmtId="0" fontId="13" fillId="11" borderId="26" xfId="0" applyFont="1" applyFill="1" applyBorder="1" applyAlignment="1">
      <alignment horizontal="center"/>
    </xf>
    <xf numFmtId="0" fontId="3" fillId="2" borderId="24" xfId="3" applyFont="1" applyFill="1" applyBorder="1" applyAlignment="1">
      <alignment horizontal="center" vertical="center" wrapText="1"/>
    </xf>
    <xf numFmtId="0" fontId="3" fillId="2" borderId="25" xfId="3" applyFont="1" applyFill="1" applyBorder="1" applyAlignment="1">
      <alignment horizontal="center" vertical="center" wrapText="1"/>
    </xf>
    <xf numFmtId="1" fontId="7" fillId="11" borderId="35" xfId="3" applyNumberFormat="1" applyFont="1" applyFill="1" applyBorder="1" applyAlignment="1" applyProtection="1">
      <alignment horizontal="center" vertical="center"/>
      <protection locked="0"/>
    </xf>
    <xf numFmtId="1" fontId="7" fillId="11" borderId="36" xfId="3" applyNumberFormat="1" applyFont="1" applyFill="1" applyBorder="1" applyAlignment="1" applyProtection="1">
      <alignment horizontal="center" vertical="center"/>
      <protection locked="0"/>
    </xf>
    <xf numFmtId="1" fontId="7" fillId="11" borderId="37" xfId="3" applyNumberFormat="1" applyFont="1" applyFill="1" applyBorder="1" applyAlignment="1" applyProtection="1">
      <alignment horizontal="center" vertical="center"/>
      <protection locked="0"/>
    </xf>
    <xf numFmtId="49" fontId="7" fillId="11" borderId="6" xfId="3" applyNumberFormat="1" applyFont="1" applyFill="1" applyBorder="1" applyAlignment="1" applyProtection="1">
      <alignment horizontal="center" vertical="center"/>
      <protection locked="0"/>
    </xf>
    <xf numFmtId="49" fontId="7" fillId="11" borderId="7" xfId="3" applyNumberFormat="1" applyFont="1" applyFill="1" applyBorder="1" applyAlignment="1" applyProtection="1">
      <alignment horizontal="center" vertical="center"/>
      <protection locked="0"/>
    </xf>
    <xf numFmtId="49" fontId="7" fillId="11" borderId="38" xfId="3" applyNumberFormat="1" applyFont="1" applyFill="1" applyBorder="1" applyAlignment="1" applyProtection="1">
      <alignment horizontal="center" vertical="center"/>
      <protection locked="0"/>
    </xf>
    <xf numFmtId="0" fontId="6" fillId="5" borderId="55" xfId="3" applyFont="1" applyFill="1" applyBorder="1" applyAlignment="1">
      <alignment horizontal="center" vertical="center" wrapText="1"/>
    </xf>
    <xf numFmtId="0" fontId="6" fillId="5" borderId="56" xfId="3" applyFont="1" applyFill="1" applyBorder="1" applyAlignment="1">
      <alignment horizontal="center" vertical="center" wrapText="1"/>
    </xf>
    <xf numFmtId="0" fontId="6" fillId="5" borderId="59" xfId="3" applyFont="1" applyFill="1" applyBorder="1" applyAlignment="1">
      <alignment horizontal="center" vertical="center" wrapText="1"/>
    </xf>
    <xf numFmtId="0" fontId="30" fillId="5" borderId="21" xfId="0" applyFont="1" applyFill="1" applyBorder="1" applyAlignment="1">
      <alignment horizontal="right" vertical="center"/>
    </xf>
    <xf numFmtId="0" fontId="13" fillId="5" borderId="22" xfId="0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15" fillId="11" borderId="21" xfId="0" applyFont="1" applyFill="1" applyBorder="1" applyAlignment="1" applyProtection="1">
      <alignment horizontal="center"/>
      <protection locked="0"/>
    </xf>
    <xf numFmtId="0" fontId="15" fillId="11" borderId="22" xfId="0" applyFont="1" applyFill="1" applyBorder="1" applyAlignment="1" applyProtection="1">
      <alignment horizontal="center"/>
      <protection locked="0"/>
    </xf>
    <xf numFmtId="0" fontId="15" fillId="11" borderId="23" xfId="0" applyFont="1" applyFill="1" applyBorder="1" applyAlignment="1" applyProtection="1">
      <alignment horizontal="center"/>
      <protection locked="0"/>
    </xf>
    <xf numFmtId="0" fontId="8" fillId="11" borderId="24" xfId="3" applyFont="1" applyFill="1" applyBorder="1" applyAlignment="1" applyProtection="1">
      <alignment horizontal="left"/>
      <protection locked="0"/>
    </xf>
    <xf numFmtId="0" fontId="20" fillId="11" borderId="25" xfId="0" applyFont="1" applyFill="1" applyBorder="1" applyAlignment="1" applyProtection="1">
      <alignment horizontal="left"/>
      <protection locked="0"/>
    </xf>
    <xf numFmtId="0" fontId="20" fillId="11" borderId="26" xfId="0" applyFont="1" applyFill="1" applyBorder="1" applyAlignment="1" applyProtection="1">
      <alignment horizontal="left"/>
      <protection locked="0"/>
    </xf>
    <xf numFmtId="0" fontId="8" fillId="11" borderId="27" xfId="3" applyFont="1" applyFill="1" applyBorder="1" applyAlignment="1" applyProtection="1">
      <alignment horizontal="left"/>
      <protection locked="0"/>
    </xf>
    <xf numFmtId="0" fontId="20" fillId="11" borderId="0" xfId="0" applyFont="1" applyFill="1" applyBorder="1" applyAlignment="1" applyProtection="1">
      <alignment horizontal="left"/>
      <protection locked="0"/>
    </xf>
    <xf numFmtId="0" fontId="20" fillId="11" borderId="28" xfId="0" applyFont="1" applyFill="1" applyBorder="1" applyAlignment="1" applyProtection="1">
      <alignment horizontal="left"/>
      <protection locked="0"/>
    </xf>
    <xf numFmtId="0" fontId="8" fillId="11" borderId="11" xfId="3" applyFont="1" applyFill="1" applyBorder="1" applyAlignment="1" applyProtection="1">
      <alignment horizontal="left"/>
      <protection locked="0"/>
    </xf>
    <xf numFmtId="0" fontId="20" fillId="11" borderId="31" xfId="0" applyFont="1" applyFill="1" applyBorder="1" applyAlignment="1" applyProtection="1">
      <alignment horizontal="left"/>
      <protection locked="0"/>
    </xf>
    <xf numFmtId="0" fontId="20" fillId="11" borderId="32" xfId="0" applyFont="1" applyFill="1" applyBorder="1" applyAlignment="1" applyProtection="1">
      <alignment horizontal="left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1" fontId="0" fillId="0" borderId="5" xfId="0" applyNumberFormat="1" applyBorder="1" applyAlignment="1">
      <alignment horizontal="center" vertical="center"/>
    </xf>
    <xf numFmtId="0" fontId="13" fillId="5" borderId="21" xfId="0" applyFont="1" applyFill="1" applyBorder="1" applyAlignment="1">
      <alignment horizontal="center"/>
    </xf>
    <xf numFmtId="0" fontId="13" fillId="5" borderId="22" xfId="0" applyFont="1" applyFill="1" applyBorder="1" applyAlignment="1">
      <alignment horizontal="center"/>
    </xf>
    <xf numFmtId="0" fontId="13" fillId="5" borderId="23" xfId="0" applyFont="1" applyFill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31" xfId="0" applyFont="1" applyBorder="1" applyAlignment="1">
      <alignment horizontal="right"/>
    </xf>
    <xf numFmtId="0" fontId="0" fillId="0" borderId="31" xfId="0" applyBorder="1" applyAlignment="1">
      <alignment horizontal="right"/>
    </xf>
    <xf numFmtId="0" fontId="17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5" fillId="5" borderId="2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16" fontId="13" fillId="0" borderId="0" xfId="0" quotePrefix="1" applyNumberFormat="1" applyFont="1" applyBorder="1" applyAlignment="1">
      <alignment horizontal="center"/>
    </xf>
    <xf numFmtId="0" fontId="16" fillId="0" borderId="27" xfId="0" applyFont="1" applyBorder="1" applyAlignment="1"/>
    <xf numFmtId="0" fontId="16" fillId="0" borderId="0" xfId="0" applyFont="1" applyBorder="1" applyAlignment="1"/>
    <xf numFmtId="0" fontId="16" fillId="0" borderId="28" xfId="0" applyFont="1" applyBorder="1" applyAlignment="1"/>
    <xf numFmtId="0" fontId="13" fillId="5" borderId="25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13" fillId="5" borderId="32" xfId="0" applyFont="1" applyFill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/>
    </xf>
    <xf numFmtId="0" fontId="13" fillId="0" borderId="31" xfId="0" applyNumberFormat="1" applyFont="1" applyBorder="1" applyAlignment="1">
      <alignment horizontal="center"/>
    </xf>
    <xf numFmtId="165" fontId="13" fillId="0" borderId="31" xfId="0" applyNumberFormat="1" applyFont="1" applyBorder="1" applyAlignment="1">
      <alignment horizontal="center"/>
    </xf>
    <xf numFmtId="165" fontId="13" fillId="0" borderId="32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0" fillId="0" borderId="11" xfId="0" applyBorder="1" applyAlignment="1"/>
    <xf numFmtId="0" fontId="0" fillId="0" borderId="31" xfId="0" applyBorder="1" applyAlignment="1"/>
    <xf numFmtId="165" fontId="19" fillId="0" borderId="31" xfId="0" applyNumberFormat="1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3" fillId="0" borderId="32" xfId="0" applyNumberFormat="1" applyFont="1" applyBorder="1" applyAlignment="1">
      <alignment horizontal="center"/>
    </xf>
    <xf numFmtId="0" fontId="0" fillId="0" borderId="25" xfId="0" applyBorder="1" applyAlignment="1"/>
    <xf numFmtId="0" fontId="0" fillId="0" borderId="26" xfId="0" applyBorder="1" applyAlignment="1"/>
    <xf numFmtId="0" fontId="0" fillId="0" borderId="32" xfId="0" applyBorder="1" applyAlignment="1"/>
    <xf numFmtId="0" fontId="13" fillId="5" borderId="48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9" fillId="11" borderId="25" xfId="0" applyFont="1" applyFill="1" applyBorder="1" applyAlignment="1">
      <alignment horizontal="center" vertical="center" wrapText="1"/>
    </xf>
    <xf numFmtId="0" fontId="39" fillId="11" borderId="26" xfId="0" applyFont="1" applyFill="1" applyBorder="1" applyAlignment="1">
      <alignment horizontal="center" vertical="center" wrapText="1"/>
    </xf>
    <xf numFmtId="0" fontId="39" fillId="11" borderId="0" xfId="0" applyFont="1" applyFill="1" applyAlignment="1">
      <alignment horizontal="center" vertical="center" wrapText="1"/>
    </xf>
    <xf numFmtId="0" fontId="39" fillId="11" borderId="28" xfId="0" applyFont="1" applyFill="1" applyBorder="1" applyAlignment="1">
      <alignment horizontal="center" vertical="center" wrapText="1"/>
    </xf>
    <xf numFmtId="0" fontId="39" fillId="11" borderId="31" xfId="0" applyFont="1" applyFill="1" applyBorder="1" applyAlignment="1">
      <alignment horizontal="center" vertical="center" wrapText="1"/>
    </xf>
    <xf numFmtId="0" fontId="39" fillId="11" borderId="32" xfId="0" applyFont="1" applyFill="1" applyBorder="1" applyAlignment="1">
      <alignment horizontal="center" vertical="center" wrapText="1"/>
    </xf>
    <xf numFmtId="164" fontId="13" fillId="4" borderId="21" xfId="0" applyNumberFormat="1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_Kennametal Inc. Drill Reconditioning Form July 04 Revised Feb 05" xfId="3" xr:uid="{00000000-0005-0000-0000-000002000000}"/>
    <cellStyle name="Percent" xfId="2" builtinId="5"/>
  </cellStyles>
  <dxfs count="7"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firstButton="1" fmlaLink="$Y$18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24393</xdr:colOff>
      <xdr:row>1</xdr:row>
      <xdr:rowOff>34848</xdr:rowOff>
    </xdr:from>
    <xdr:to>
      <xdr:col>15</xdr:col>
      <xdr:colOff>23232</xdr:colOff>
      <xdr:row>1</xdr:row>
      <xdr:rowOff>34848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24393" y="801494"/>
          <a:ext cx="12265180" cy="0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251460</xdr:colOff>
          <xdr:row>10</xdr:row>
          <xdr:rowOff>60960</xdr:rowOff>
        </xdr:from>
        <xdr:to>
          <xdr:col>13</xdr:col>
          <xdr:colOff>624840</xdr:colOff>
          <xdr:row>12</xdr:row>
          <xdr:rowOff>7620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121920</xdr:colOff>
          <xdr:row>10</xdr:row>
          <xdr:rowOff>68580</xdr:rowOff>
        </xdr:from>
        <xdr:to>
          <xdr:col>14</xdr:col>
          <xdr:colOff>495300</xdr:colOff>
          <xdr:row>12</xdr:row>
          <xdr:rowOff>15240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12</xdr:col>
      <xdr:colOff>160867</xdr:colOff>
      <xdr:row>0</xdr:row>
      <xdr:rowOff>135467</xdr:rowOff>
    </xdr:from>
    <xdr:to>
      <xdr:col>14</xdr:col>
      <xdr:colOff>381000</xdr:colOff>
      <xdr:row>0</xdr:row>
      <xdr:rowOff>799519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82400" y="135467"/>
          <a:ext cx="1896533" cy="6640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96983</xdr:colOff>
      <xdr:row>1</xdr:row>
      <xdr:rowOff>62346</xdr:rowOff>
    </xdr:from>
    <xdr:to>
      <xdr:col>5</xdr:col>
      <xdr:colOff>235527</xdr:colOff>
      <xdr:row>2</xdr:row>
      <xdr:rowOff>257880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124691"/>
          <a:ext cx="1330035" cy="4656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29"/>
  <sheetViews>
    <sheetView showGridLines="0" tabSelected="1" zoomScale="50" zoomScaleNormal="50" workbookViewId="0">
      <selection activeCell="A55" sqref="A55"/>
    </sheetView>
  </sheetViews>
  <sheetFormatPr defaultColWidth="0" defaultRowHeight="25.05" customHeight="1" zeroHeight="1" x14ac:dyDescent="0.55000000000000004"/>
  <cols>
    <col min="1" max="1" width="44.3125" customWidth="1"/>
    <col min="2" max="4" width="9.1015625" customWidth="1"/>
    <col min="5" max="5" width="4.7890625" customWidth="1"/>
    <col min="6" max="6" width="14.1015625" customWidth="1"/>
    <col min="7" max="7" width="14.7890625" style="8" customWidth="1"/>
    <col min="8" max="15" width="12.20703125" customWidth="1"/>
    <col min="16" max="16" width="2.1015625" customWidth="1"/>
    <col min="17" max="17" width="2" hidden="1" customWidth="1"/>
    <col min="18" max="19" width="22.7890625" hidden="1" customWidth="1"/>
    <col min="20" max="20" width="60.5234375" hidden="1" customWidth="1"/>
    <col min="21" max="16384" width="22.7890625" hidden="1"/>
  </cols>
  <sheetData>
    <row r="1" spans="1:27" ht="69" customHeight="1" x14ac:dyDescent="0.55000000000000004">
      <c r="A1" s="245" t="s">
        <v>230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13"/>
      <c r="P1" s="14"/>
      <c r="T1" s="86"/>
    </row>
    <row r="2" spans="1:27" ht="14.7" thickBot="1" x14ac:dyDescent="0.6">
      <c r="A2" s="15"/>
      <c r="B2" s="16"/>
      <c r="C2" s="17"/>
      <c r="D2" s="17"/>
      <c r="E2" s="17"/>
      <c r="F2" s="17"/>
      <c r="G2" s="18"/>
      <c r="H2" s="19"/>
      <c r="I2" s="19"/>
      <c r="J2" s="19"/>
      <c r="K2" s="19"/>
      <c r="L2" s="19"/>
      <c r="M2" s="19"/>
      <c r="N2" s="19"/>
      <c r="O2" s="19"/>
      <c r="P2" s="20"/>
    </row>
    <row r="3" spans="1:27" ht="23.4" thickBot="1" x14ac:dyDescent="0.9">
      <c r="A3" s="12" t="s">
        <v>45</v>
      </c>
      <c r="B3" s="260" t="s">
        <v>44</v>
      </c>
      <c r="C3" s="261"/>
      <c r="D3" s="261"/>
      <c r="E3" s="262"/>
      <c r="F3" s="116"/>
      <c r="G3" s="107" t="s">
        <v>60</v>
      </c>
      <c r="H3" s="17"/>
      <c r="I3" s="17"/>
      <c r="J3" s="17"/>
      <c r="K3" s="17"/>
      <c r="L3" s="17"/>
      <c r="M3" s="21"/>
      <c r="N3" s="19"/>
      <c r="O3" s="17"/>
      <c r="P3" s="20"/>
    </row>
    <row r="4" spans="1:27" ht="22.8" thickBot="1" x14ac:dyDescent="0.8">
      <c r="A4" s="32" t="s">
        <v>231</v>
      </c>
      <c r="B4" s="33"/>
      <c r="C4" s="33"/>
      <c r="D4" s="34"/>
      <c r="E4" s="35"/>
      <c r="F4" s="108" t="s">
        <v>61</v>
      </c>
      <c r="G4" s="263"/>
      <c r="H4" s="264"/>
      <c r="I4" s="264"/>
      <c r="J4" s="264"/>
      <c r="K4" s="264"/>
      <c r="L4" s="264"/>
      <c r="M4" s="264"/>
      <c r="N4" s="264"/>
      <c r="O4" s="265"/>
      <c r="P4" s="20"/>
      <c r="S4" s="39" t="s">
        <v>3</v>
      </c>
      <c r="T4" s="38"/>
      <c r="U4" s="14"/>
    </row>
    <row r="5" spans="1:27" ht="22.5" x14ac:dyDescent="0.75">
      <c r="A5" s="22" t="s">
        <v>46</v>
      </c>
      <c r="B5" s="23"/>
      <c r="C5" s="23"/>
      <c r="D5" s="23"/>
      <c r="E5" s="36"/>
      <c r="F5" s="23"/>
      <c r="G5" s="266"/>
      <c r="H5" s="267"/>
      <c r="I5" s="267"/>
      <c r="J5" s="267"/>
      <c r="K5" s="267"/>
      <c r="L5" s="267"/>
      <c r="M5" s="267"/>
      <c r="N5" s="267"/>
      <c r="O5" s="268"/>
      <c r="P5" s="20"/>
      <c r="S5" s="43" t="s">
        <v>4</v>
      </c>
      <c r="T5" s="46" t="s">
        <v>7</v>
      </c>
      <c r="U5" s="47" t="s">
        <v>9</v>
      </c>
    </row>
    <row r="6" spans="1:27" ht="22.5" x14ac:dyDescent="0.75">
      <c r="A6" s="22" t="s">
        <v>47</v>
      </c>
      <c r="B6" s="23"/>
      <c r="C6" s="23"/>
      <c r="D6" s="23"/>
      <c r="E6" s="36"/>
      <c r="F6" s="23"/>
      <c r="G6" s="266"/>
      <c r="H6" s="267"/>
      <c r="I6" s="267"/>
      <c r="J6" s="267"/>
      <c r="K6" s="267"/>
      <c r="L6" s="267"/>
      <c r="M6" s="267"/>
      <c r="N6" s="267"/>
      <c r="O6" s="268"/>
      <c r="P6" s="20"/>
      <c r="S6" s="44" t="s">
        <v>5</v>
      </c>
      <c r="T6" s="46" t="s">
        <v>1</v>
      </c>
      <c r="U6" s="47" t="s">
        <v>10</v>
      </c>
    </row>
    <row r="7" spans="1:27" ht="22.8" thickBot="1" x14ac:dyDescent="0.8">
      <c r="A7" s="22" t="s">
        <v>48</v>
      </c>
      <c r="B7" s="23"/>
      <c r="C7" s="23"/>
      <c r="D7" s="23"/>
      <c r="E7" s="36"/>
      <c r="F7" s="23"/>
      <c r="G7" s="266"/>
      <c r="H7" s="267"/>
      <c r="I7" s="267"/>
      <c r="J7" s="267"/>
      <c r="K7" s="267"/>
      <c r="L7" s="267"/>
      <c r="M7" s="267"/>
      <c r="N7" s="267"/>
      <c r="O7" s="268"/>
      <c r="P7" s="20"/>
      <c r="S7" s="45" t="s">
        <v>6</v>
      </c>
      <c r="T7" s="48" t="s">
        <v>8</v>
      </c>
      <c r="U7" s="49" t="s">
        <v>11</v>
      </c>
      <c r="AA7" s="92" t="b">
        <v>1</v>
      </c>
    </row>
    <row r="8" spans="1:27" ht="18" customHeight="1" thickBot="1" x14ac:dyDescent="0.8">
      <c r="A8" s="105" t="s">
        <v>49</v>
      </c>
      <c r="B8" s="30"/>
      <c r="C8" s="30"/>
      <c r="D8" s="30"/>
      <c r="E8" s="37"/>
      <c r="F8" s="17"/>
      <c r="G8" s="269"/>
      <c r="H8" s="270"/>
      <c r="I8" s="270"/>
      <c r="J8" s="270"/>
      <c r="K8" s="270"/>
      <c r="L8" s="270"/>
      <c r="M8" s="270"/>
      <c r="N8" s="270"/>
      <c r="O8" s="271"/>
      <c r="P8" s="20"/>
      <c r="AA8" s="92" t="b">
        <v>0</v>
      </c>
    </row>
    <row r="9" spans="1:27" ht="7.2" customHeight="1" thickBot="1" x14ac:dyDescent="0.8">
      <c r="A9" s="15"/>
      <c r="B9" s="17"/>
      <c r="C9" s="17"/>
      <c r="D9" s="17"/>
      <c r="E9" s="17"/>
      <c r="F9" s="17"/>
      <c r="G9" s="100"/>
      <c r="H9" s="98"/>
      <c r="I9" s="99"/>
      <c r="J9" s="99"/>
      <c r="K9" s="99"/>
      <c r="L9" s="99"/>
      <c r="M9" s="98"/>
      <c r="N9" s="98"/>
      <c r="O9" s="98"/>
      <c r="P9" s="20"/>
      <c r="AA9" s="92"/>
    </row>
    <row r="10" spans="1:27" ht="18" customHeight="1" thickBot="1" x14ac:dyDescent="0.8">
      <c r="A10" s="15"/>
      <c r="B10" s="17"/>
      <c r="C10" s="17"/>
      <c r="D10" s="17"/>
      <c r="E10" s="17"/>
      <c r="F10" s="17"/>
      <c r="G10" s="100"/>
      <c r="H10" s="223" t="s">
        <v>62</v>
      </c>
      <c r="I10" s="224"/>
      <c r="J10" s="224"/>
      <c r="K10" s="224"/>
      <c r="L10" s="224"/>
      <c r="M10" s="225"/>
      <c r="N10" s="226"/>
      <c r="O10" s="98"/>
      <c r="P10" s="20"/>
      <c r="AA10" s="92"/>
    </row>
    <row r="11" spans="1:27" ht="6.6" customHeight="1" thickBot="1" x14ac:dyDescent="0.8">
      <c r="A11" s="15"/>
      <c r="B11" s="17"/>
      <c r="C11" s="17"/>
      <c r="D11" s="17"/>
      <c r="E11" s="17"/>
      <c r="F11" s="17"/>
      <c r="G11" s="53"/>
      <c r="H11" s="53"/>
      <c r="I11" s="53"/>
      <c r="J11" s="53"/>
      <c r="K11" s="53"/>
      <c r="L11" s="53"/>
      <c r="M11" s="53"/>
      <c r="N11" s="53"/>
      <c r="O11" s="53"/>
      <c r="P11" s="20"/>
      <c r="AA11" s="92" t="b">
        <v>0</v>
      </c>
    </row>
    <row r="12" spans="1:27" ht="14.7" thickBot="1" x14ac:dyDescent="0.6">
      <c r="A12" s="24"/>
      <c r="B12" s="19"/>
      <c r="C12" s="19"/>
      <c r="D12" s="19"/>
      <c r="E12" s="3"/>
      <c r="F12" s="3"/>
      <c r="G12" s="7"/>
      <c r="H12" s="256" t="s">
        <v>63</v>
      </c>
      <c r="I12" s="257"/>
      <c r="J12" s="257"/>
      <c r="K12" s="258"/>
      <c r="L12" s="258"/>
      <c r="M12" s="259"/>
      <c r="N12" s="128"/>
      <c r="O12" s="129"/>
      <c r="P12" s="20"/>
      <c r="T12" s="52" t="s">
        <v>15</v>
      </c>
      <c r="U12" s="51">
        <v>0.25</v>
      </c>
    </row>
    <row r="13" spans="1:27" ht="19.8" customHeight="1" thickBot="1" x14ac:dyDescent="0.6">
      <c r="A13" s="41" t="s">
        <v>50</v>
      </c>
      <c r="B13" s="247"/>
      <c r="C13" s="248"/>
      <c r="D13" s="249"/>
      <c r="E13" s="17"/>
      <c r="F13" s="253" t="s">
        <v>64</v>
      </c>
      <c r="G13" s="254"/>
      <c r="H13" s="221" t="s">
        <v>65</v>
      </c>
      <c r="I13" s="272"/>
      <c r="J13" s="272"/>
      <c r="K13" s="222"/>
      <c r="L13" s="221" t="s">
        <v>66</v>
      </c>
      <c r="M13" s="272"/>
      <c r="N13" s="272"/>
      <c r="O13" s="273"/>
      <c r="P13" s="20"/>
      <c r="T13" s="52" t="s">
        <v>12</v>
      </c>
      <c r="U13" s="50">
        <v>0.73</v>
      </c>
      <c r="W13" s="52" t="s">
        <v>42</v>
      </c>
      <c r="X13" s="50">
        <v>5</v>
      </c>
      <c r="Z13" s="103" t="s">
        <v>29</v>
      </c>
      <c r="AA13" s="104" t="str">
        <f>IF(AA7=TRUE,A30,IF(AA8=TRUE,A31,IF(AA11=TRUE,A32,B33)))</f>
        <v xml:space="preserve">UPS Recoger Cuenta :  </v>
      </c>
    </row>
    <row r="14" spans="1:27" ht="18.600000000000001" customHeight="1" thickBot="1" x14ac:dyDescent="0.6">
      <c r="A14" s="97" t="s">
        <v>33</v>
      </c>
      <c r="B14" s="230">
        <v>0</v>
      </c>
      <c r="C14" s="231"/>
      <c r="D14" s="232"/>
      <c r="E14" s="17"/>
      <c r="F14" s="253" t="s">
        <v>67</v>
      </c>
      <c r="G14" s="254"/>
      <c r="H14" s="221" t="s">
        <v>34</v>
      </c>
      <c r="I14" s="222"/>
      <c r="J14" s="221" t="s">
        <v>35</v>
      </c>
      <c r="K14" s="222"/>
      <c r="L14" s="221" t="s">
        <v>34</v>
      </c>
      <c r="M14" s="222"/>
      <c r="N14" s="221" t="s">
        <v>35</v>
      </c>
      <c r="O14" s="222"/>
      <c r="P14" s="20"/>
      <c r="T14" s="52" t="s">
        <v>13</v>
      </c>
      <c r="U14" s="51">
        <v>0.25</v>
      </c>
      <c r="W14" s="52" t="s">
        <v>43</v>
      </c>
      <c r="X14" s="50">
        <v>5</v>
      </c>
      <c r="Z14" s="103"/>
      <c r="AA14" s="104"/>
    </row>
    <row r="15" spans="1:27" ht="32.4" customHeight="1" thickBot="1" x14ac:dyDescent="0.6">
      <c r="A15" s="40" t="s">
        <v>51</v>
      </c>
      <c r="B15" s="250"/>
      <c r="C15" s="251"/>
      <c r="D15" s="252"/>
      <c r="E15" s="17"/>
      <c r="F15" s="253" t="s">
        <v>68</v>
      </c>
      <c r="G15" s="255"/>
      <c r="H15" s="109" t="s">
        <v>69</v>
      </c>
      <c r="I15" s="110" t="s">
        <v>70</v>
      </c>
      <c r="J15" s="109" t="s">
        <v>69</v>
      </c>
      <c r="K15" s="110" t="s">
        <v>70</v>
      </c>
      <c r="L15" s="109" t="s">
        <v>69</v>
      </c>
      <c r="M15" s="110" t="s">
        <v>70</v>
      </c>
      <c r="N15" s="109" t="s">
        <v>69</v>
      </c>
      <c r="O15" s="110" t="s">
        <v>70</v>
      </c>
      <c r="P15" s="20"/>
      <c r="T15" s="52" t="s">
        <v>14</v>
      </c>
      <c r="U15" s="54">
        <v>1.1399999999999999</v>
      </c>
    </row>
    <row r="16" spans="1:27" ht="15.75" customHeight="1" thickBot="1" x14ac:dyDescent="0.65">
      <c r="A16" s="40" t="s">
        <v>52</v>
      </c>
      <c r="B16" s="227"/>
      <c r="C16" s="228"/>
      <c r="D16" s="229"/>
      <c r="E16" s="17"/>
      <c r="F16" s="204" t="s">
        <v>36</v>
      </c>
      <c r="G16" s="206" t="s">
        <v>71</v>
      </c>
      <c r="H16" s="207"/>
      <c r="I16" s="207"/>
      <c r="J16" s="207"/>
      <c r="K16" s="207"/>
      <c r="L16" s="207"/>
      <c r="M16" s="207"/>
      <c r="N16" s="207"/>
      <c r="O16" s="208"/>
      <c r="P16" s="20"/>
    </row>
    <row r="17" spans="1:34" ht="15.3" thickBot="1" x14ac:dyDescent="0.6">
      <c r="A17" s="40" t="s">
        <v>53</v>
      </c>
      <c r="B17" s="227"/>
      <c r="C17" s="228"/>
      <c r="D17" s="229"/>
      <c r="E17" s="17"/>
      <c r="F17" s="205"/>
      <c r="G17" s="65" t="s">
        <v>72</v>
      </c>
      <c r="H17" s="130"/>
      <c r="I17" s="131"/>
      <c r="J17" s="131"/>
      <c r="K17" s="131"/>
      <c r="L17" s="131"/>
      <c r="M17" s="132"/>
      <c r="N17" s="132"/>
      <c r="O17" s="132"/>
      <c r="P17" s="25"/>
      <c r="U17" s="56" t="s">
        <v>19</v>
      </c>
      <c r="V17" s="55" t="s">
        <v>20</v>
      </c>
      <c r="W17" s="55" t="s">
        <v>21</v>
      </c>
      <c r="X17" s="55" t="s">
        <v>22</v>
      </c>
      <c r="Y17" s="68" t="s">
        <v>16</v>
      </c>
      <c r="Z17" s="55" t="s">
        <v>16</v>
      </c>
      <c r="AA17" s="55" t="s">
        <v>17</v>
      </c>
      <c r="AB17" s="71" t="s">
        <v>27</v>
      </c>
      <c r="AC17" s="55" t="s">
        <v>23</v>
      </c>
      <c r="AD17" s="61" t="s">
        <v>24</v>
      </c>
      <c r="AE17" s="71" t="s">
        <v>18</v>
      </c>
      <c r="AF17" s="77" t="s">
        <v>28</v>
      </c>
      <c r="AG17" s="56" t="s">
        <v>25</v>
      </c>
      <c r="AH17" s="56" t="s">
        <v>26</v>
      </c>
    </row>
    <row r="18" spans="1:34" ht="15.3" thickBot="1" x14ac:dyDescent="0.6">
      <c r="A18" s="40" t="s">
        <v>54</v>
      </c>
      <c r="B18" s="227"/>
      <c r="C18" s="228"/>
      <c r="D18" s="229"/>
      <c r="E18" s="17"/>
      <c r="F18" s="220"/>
      <c r="G18" s="66" t="s">
        <v>73</v>
      </c>
      <c r="H18" s="133"/>
      <c r="I18" s="134"/>
      <c r="J18" s="134"/>
      <c r="K18" s="134"/>
      <c r="L18" s="134"/>
      <c r="M18" s="135"/>
      <c r="N18" s="135"/>
      <c r="O18" s="135"/>
      <c r="P18" s="20"/>
      <c r="R18" s="147"/>
      <c r="S18" s="57">
        <v>3381723</v>
      </c>
      <c r="T18" s="64" t="s">
        <v>127</v>
      </c>
      <c r="U18" s="59">
        <v>10.091839999999999</v>
      </c>
      <c r="V18" s="62">
        <f>U18*(1+$U$12)</f>
        <v>12.614799999999999</v>
      </c>
      <c r="W18" s="62">
        <f>U18+$U$15</f>
        <v>11.23184</v>
      </c>
      <c r="X18" s="62">
        <f>V18+$U$15</f>
        <v>13.754799999999999</v>
      </c>
      <c r="Y18" s="93">
        <v>2</v>
      </c>
      <c r="Z18" s="70" t="str">
        <f>IF(AE18=0,"",IF(Y18=1,"YES","NO"))</f>
        <v/>
      </c>
      <c r="AA18" s="70" t="str">
        <f t="shared" ref="AA18:AA33" si="0">IF(AE18=0,"",IF(AE18&lt;$X$13,"YES","NO"))</f>
        <v/>
      </c>
      <c r="AB18" s="72" t="str">
        <f>CONCATENATE(Z18,"-",AA18)</f>
        <v>-</v>
      </c>
      <c r="AC18" s="73" t="str">
        <f>IF(AE18=0,"",IF(AB18="NO-NO",U18,IF(AB18="NO-YES",V18,IF(AB18="YES-NO",W18,X18))))</f>
        <v/>
      </c>
      <c r="AD18" s="74" t="str">
        <f>IF(AC18="","",AC18/$U$13)</f>
        <v/>
      </c>
      <c r="AE18" s="76">
        <f>H17</f>
        <v>0</v>
      </c>
      <c r="AF18" s="78" t="str">
        <f>IF(AE18=0,"",AE18)</f>
        <v/>
      </c>
      <c r="AG18" s="79" t="str">
        <f>IF(AE18=0,"",IF($B$3="CANADA",(AD18*(1-$B$14)),(AC18*(1-$B$14))))</f>
        <v/>
      </c>
      <c r="AH18" s="79" t="str">
        <f>IF(AE18=0,"",AF18*AG18)</f>
        <v/>
      </c>
    </row>
    <row r="19" spans="1:34" ht="15.9" thickBot="1" x14ac:dyDescent="0.65">
      <c r="A19" s="106" t="s">
        <v>55</v>
      </c>
      <c r="B19" s="227"/>
      <c r="C19" s="228"/>
      <c r="D19" s="229"/>
      <c r="E19" s="17" t="s">
        <v>32</v>
      </c>
      <c r="F19" s="204" t="s">
        <v>37</v>
      </c>
      <c r="G19" s="206" t="s">
        <v>71</v>
      </c>
      <c r="H19" s="207"/>
      <c r="I19" s="207"/>
      <c r="J19" s="207"/>
      <c r="K19" s="207"/>
      <c r="L19" s="207"/>
      <c r="M19" s="207"/>
      <c r="N19" s="207"/>
      <c r="O19" s="208"/>
      <c r="P19" s="20"/>
      <c r="S19" s="57">
        <v>3381723</v>
      </c>
      <c r="T19" s="64" t="s">
        <v>107</v>
      </c>
      <c r="U19" s="60">
        <f>U18*(1+$U$14)</f>
        <v>12.614799999999999</v>
      </c>
      <c r="V19" s="60">
        <f t="shared" ref="V19:V65" si="1">U19*(1+$U$12)</f>
        <v>15.7685</v>
      </c>
      <c r="W19" s="60">
        <f t="shared" ref="W19:W21" si="2">U19+$U$15</f>
        <v>13.754799999999999</v>
      </c>
      <c r="X19" s="60">
        <f t="shared" ref="X19:X21" si="3">V19+$U$15</f>
        <v>16.9085</v>
      </c>
      <c r="Y19" s="69">
        <f>$Y$18</f>
        <v>2</v>
      </c>
      <c r="Z19" s="70" t="str">
        <f t="shared" ref="Z19:Z65" si="4">IF(AE19=0,"",IF(Y19=1,"YES","NO"))</f>
        <v/>
      </c>
      <c r="AA19" s="67" t="str">
        <f t="shared" si="0"/>
        <v/>
      </c>
      <c r="AB19" s="69" t="str">
        <f t="shared" ref="AB19:AB65" si="5">CONCATENATE(Z19,"-",AA19)</f>
        <v>-</v>
      </c>
      <c r="AC19" s="58" t="str">
        <f t="shared" ref="AC19:AC65" si="6">IF(AE19=0,"",IF(AB19="NO-NO",U19,IF(AB19="NO-YES",V19,IF(AB19="YES-NO",W19,X19))))</f>
        <v/>
      </c>
      <c r="AD19" s="74" t="str">
        <f t="shared" ref="AD19:AD65" si="7">IF(AC19="","",AC19/$U$13)</f>
        <v/>
      </c>
      <c r="AE19" s="75">
        <f>H18</f>
        <v>0</v>
      </c>
      <c r="AF19" s="78" t="str">
        <f t="shared" ref="AF19:AF82" si="8">IF(AE19=0,"",AE19)</f>
        <v/>
      </c>
      <c r="AG19" s="79" t="str">
        <f t="shared" ref="AG19:AG65" si="9">IF(AE19=0,"",IF($B$3="CANADA",(AD19*(1-$B$14)),(AC19*(1-$B$14))))</f>
        <v/>
      </c>
      <c r="AH19" s="79" t="str">
        <f t="shared" ref="AH19:AH65" si="10">IF(AE19=0,"",AF19*AG19)</f>
        <v/>
      </c>
    </row>
    <row r="20" spans="1:34" ht="14.7" thickBot="1" x14ac:dyDescent="0.6">
      <c r="A20" s="24"/>
      <c r="B20" s="19"/>
      <c r="C20" s="19"/>
      <c r="D20" s="19"/>
      <c r="E20" s="17"/>
      <c r="F20" s="205"/>
      <c r="G20" s="65" t="s">
        <v>72</v>
      </c>
      <c r="H20" s="130"/>
      <c r="I20" s="131"/>
      <c r="J20" s="131"/>
      <c r="K20" s="131"/>
      <c r="L20" s="131"/>
      <c r="M20" s="132"/>
      <c r="N20" s="132"/>
      <c r="O20" s="132"/>
      <c r="P20" s="25"/>
      <c r="S20" s="57">
        <v>3381724</v>
      </c>
      <c r="T20" s="64" t="s">
        <v>128</v>
      </c>
      <c r="U20" s="59">
        <v>13.442</v>
      </c>
      <c r="V20" s="60">
        <f t="shared" si="1"/>
        <v>16.802500000000002</v>
      </c>
      <c r="W20" s="60">
        <f t="shared" si="2"/>
        <v>14.582000000000001</v>
      </c>
      <c r="X20" s="60">
        <f t="shared" si="3"/>
        <v>17.942500000000003</v>
      </c>
      <c r="Y20" s="69">
        <f t="shared" ref="Y20:Y83" si="11">$Y$18</f>
        <v>2</v>
      </c>
      <c r="Z20" s="70" t="str">
        <f t="shared" si="4"/>
        <v/>
      </c>
      <c r="AA20" s="67" t="str">
        <f t="shared" si="0"/>
        <v/>
      </c>
      <c r="AB20" s="69" t="str">
        <f t="shared" si="5"/>
        <v>-</v>
      </c>
      <c r="AC20" s="58" t="str">
        <f t="shared" si="6"/>
        <v/>
      </c>
      <c r="AD20" s="74" t="str">
        <f t="shared" si="7"/>
        <v/>
      </c>
      <c r="AE20" s="75">
        <f>I17</f>
        <v>0</v>
      </c>
      <c r="AF20" s="78" t="str">
        <f t="shared" si="8"/>
        <v/>
      </c>
      <c r="AG20" s="79" t="str">
        <f t="shared" si="9"/>
        <v/>
      </c>
      <c r="AH20" s="79" t="str">
        <f t="shared" si="10"/>
        <v/>
      </c>
    </row>
    <row r="21" spans="1:34" ht="15.75" customHeight="1" thickBot="1" x14ac:dyDescent="0.6">
      <c r="A21" s="241" t="s">
        <v>56</v>
      </c>
      <c r="B21" s="242"/>
      <c r="C21" s="243" t="s">
        <v>219</v>
      </c>
      <c r="D21" s="244"/>
      <c r="E21" s="17"/>
      <c r="F21" s="220"/>
      <c r="G21" s="66" t="s">
        <v>73</v>
      </c>
      <c r="H21" s="133"/>
      <c r="I21" s="134"/>
      <c r="J21" s="134"/>
      <c r="K21" s="134"/>
      <c r="L21" s="134"/>
      <c r="M21" s="135"/>
      <c r="N21" s="135"/>
      <c r="O21" s="135"/>
      <c r="P21" s="20"/>
      <c r="S21" s="57">
        <v>3381724</v>
      </c>
      <c r="T21" s="64" t="s">
        <v>108</v>
      </c>
      <c r="U21" s="60">
        <f>U20*(1+$U$14)</f>
        <v>16.802500000000002</v>
      </c>
      <c r="V21" s="60">
        <f t="shared" si="1"/>
        <v>21.003125000000004</v>
      </c>
      <c r="W21" s="60">
        <f t="shared" si="2"/>
        <v>17.942500000000003</v>
      </c>
      <c r="X21" s="60">
        <f t="shared" si="3"/>
        <v>22.143125000000005</v>
      </c>
      <c r="Y21" s="69">
        <f t="shared" si="11"/>
        <v>2</v>
      </c>
      <c r="Z21" s="70" t="str">
        <f t="shared" si="4"/>
        <v/>
      </c>
      <c r="AA21" s="67" t="str">
        <f t="shared" si="0"/>
        <v/>
      </c>
      <c r="AB21" s="69" t="str">
        <f t="shared" si="5"/>
        <v>-</v>
      </c>
      <c r="AC21" s="58" t="str">
        <f t="shared" si="6"/>
        <v/>
      </c>
      <c r="AD21" s="74" t="str">
        <f t="shared" si="7"/>
        <v/>
      </c>
      <c r="AE21" s="75">
        <f>I18</f>
        <v>0</v>
      </c>
      <c r="AF21" s="78" t="str">
        <f t="shared" si="8"/>
        <v/>
      </c>
      <c r="AG21" s="79" t="str">
        <f t="shared" si="9"/>
        <v/>
      </c>
      <c r="AH21" s="79" t="str">
        <f t="shared" si="10"/>
        <v/>
      </c>
    </row>
    <row r="22" spans="1:34" ht="15.9" thickBot="1" x14ac:dyDescent="0.65">
      <c r="A22" s="233" t="s">
        <v>57</v>
      </c>
      <c r="B22" s="235"/>
      <c r="C22" s="236"/>
      <c r="D22" s="237"/>
      <c r="E22" s="17"/>
      <c r="F22" s="204" t="s">
        <v>38</v>
      </c>
      <c r="G22" s="206" t="s">
        <v>71</v>
      </c>
      <c r="H22" s="207"/>
      <c r="I22" s="207"/>
      <c r="J22" s="207"/>
      <c r="K22" s="207"/>
      <c r="L22" s="207"/>
      <c r="M22" s="207"/>
      <c r="N22" s="207"/>
      <c r="O22" s="208"/>
      <c r="P22" s="20"/>
      <c r="S22" s="57">
        <v>3381890</v>
      </c>
      <c r="T22" s="64" t="s">
        <v>129</v>
      </c>
      <c r="U22" s="59">
        <v>15.478980000000002</v>
      </c>
      <c r="V22" s="60">
        <f t="shared" si="1"/>
        <v>19.348725000000002</v>
      </c>
      <c r="W22" s="60">
        <f t="shared" ref="W22:W25" si="12">U22+$U$15</f>
        <v>16.618980000000001</v>
      </c>
      <c r="X22" s="60">
        <f t="shared" ref="X22:X25" si="13">V22+$U$15</f>
        <v>20.488725000000002</v>
      </c>
      <c r="Y22" s="69">
        <f t="shared" si="11"/>
        <v>2</v>
      </c>
      <c r="Z22" s="70" t="str">
        <f t="shared" si="4"/>
        <v/>
      </c>
      <c r="AA22" s="67" t="str">
        <f t="shared" si="0"/>
        <v/>
      </c>
      <c r="AB22" s="69" t="str">
        <f t="shared" si="5"/>
        <v>-</v>
      </c>
      <c r="AC22" s="58" t="str">
        <f t="shared" si="6"/>
        <v/>
      </c>
      <c r="AD22" s="74" t="str">
        <f t="shared" si="7"/>
        <v/>
      </c>
      <c r="AE22" s="75">
        <f>J17</f>
        <v>0</v>
      </c>
      <c r="AF22" s="78" t="str">
        <f t="shared" si="8"/>
        <v/>
      </c>
      <c r="AG22" s="79" t="str">
        <f t="shared" si="9"/>
        <v/>
      </c>
      <c r="AH22" s="79" t="str">
        <f t="shared" si="10"/>
        <v/>
      </c>
    </row>
    <row r="23" spans="1:34" ht="14.7" thickBot="1" x14ac:dyDescent="0.6">
      <c r="A23" s="234"/>
      <c r="B23" s="238"/>
      <c r="C23" s="239"/>
      <c r="D23" s="240"/>
      <c r="E23" s="17"/>
      <c r="F23" s="205"/>
      <c r="G23" s="65" t="s">
        <v>72</v>
      </c>
      <c r="H23" s="130"/>
      <c r="I23" s="131"/>
      <c r="J23" s="131"/>
      <c r="K23" s="131"/>
      <c r="L23" s="131"/>
      <c r="M23" s="132"/>
      <c r="N23" s="132"/>
      <c r="O23" s="132"/>
      <c r="P23" s="20"/>
      <c r="S23" s="57">
        <v>3381890</v>
      </c>
      <c r="T23" s="64" t="s">
        <v>109</v>
      </c>
      <c r="U23" s="60">
        <f>U22*(1+$U$14)</f>
        <v>19.348725000000002</v>
      </c>
      <c r="V23" s="60">
        <f t="shared" si="1"/>
        <v>24.185906250000002</v>
      </c>
      <c r="W23" s="60">
        <f t="shared" si="12"/>
        <v>20.488725000000002</v>
      </c>
      <c r="X23" s="60">
        <f t="shared" si="13"/>
        <v>25.325906250000003</v>
      </c>
      <c r="Y23" s="69">
        <f t="shared" si="11"/>
        <v>2</v>
      </c>
      <c r="Z23" s="70" t="str">
        <f t="shared" si="4"/>
        <v/>
      </c>
      <c r="AA23" s="67" t="str">
        <f t="shared" si="0"/>
        <v/>
      </c>
      <c r="AB23" s="69" t="str">
        <f t="shared" si="5"/>
        <v>-</v>
      </c>
      <c r="AC23" s="58" t="str">
        <f t="shared" si="6"/>
        <v/>
      </c>
      <c r="AD23" s="74" t="str">
        <f t="shared" si="7"/>
        <v/>
      </c>
      <c r="AE23" s="75">
        <f>J18</f>
        <v>0</v>
      </c>
      <c r="AF23" s="78" t="str">
        <f t="shared" si="8"/>
        <v/>
      </c>
      <c r="AG23" s="79" t="str">
        <f t="shared" si="9"/>
        <v/>
      </c>
      <c r="AH23" s="79" t="str">
        <f t="shared" si="10"/>
        <v/>
      </c>
    </row>
    <row r="24" spans="1:34" ht="15.6" thickBot="1" x14ac:dyDescent="0.6">
      <c r="A24" s="26"/>
      <c r="B24" s="4"/>
      <c r="C24" s="4"/>
      <c r="D24" s="4"/>
      <c r="E24" s="17"/>
      <c r="F24" s="220"/>
      <c r="G24" s="66" t="s">
        <v>73</v>
      </c>
      <c r="H24" s="133"/>
      <c r="I24" s="134"/>
      <c r="J24" s="134"/>
      <c r="K24" s="134"/>
      <c r="L24" s="134"/>
      <c r="M24" s="135"/>
      <c r="N24" s="135"/>
      <c r="O24" s="135"/>
      <c r="P24" s="20"/>
      <c r="S24" s="57">
        <v>3381954</v>
      </c>
      <c r="T24" s="64" t="s">
        <v>130</v>
      </c>
      <c r="U24" s="59">
        <v>18.839479999999998</v>
      </c>
      <c r="V24" s="60">
        <f t="shared" si="1"/>
        <v>23.549349999999997</v>
      </c>
      <c r="W24" s="60">
        <f t="shared" si="12"/>
        <v>19.979479999999999</v>
      </c>
      <c r="X24" s="60">
        <f t="shared" si="13"/>
        <v>24.689349999999997</v>
      </c>
      <c r="Y24" s="69">
        <f t="shared" si="11"/>
        <v>2</v>
      </c>
      <c r="Z24" s="70" t="str">
        <f t="shared" si="4"/>
        <v/>
      </c>
      <c r="AA24" s="67" t="str">
        <f t="shared" si="0"/>
        <v/>
      </c>
      <c r="AB24" s="69" t="str">
        <f t="shared" si="5"/>
        <v>-</v>
      </c>
      <c r="AC24" s="58" t="str">
        <f t="shared" si="6"/>
        <v/>
      </c>
      <c r="AD24" s="74" t="str">
        <f t="shared" si="7"/>
        <v/>
      </c>
      <c r="AE24" s="75">
        <f>K17</f>
        <v>0</v>
      </c>
      <c r="AF24" s="78" t="str">
        <f t="shared" si="8"/>
        <v/>
      </c>
      <c r="AG24" s="79" t="str">
        <f t="shared" si="9"/>
        <v/>
      </c>
      <c r="AH24" s="79" t="str">
        <f t="shared" si="10"/>
        <v/>
      </c>
    </row>
    <row r="25" spans="1:34" ht="15.9" thickBot="1" x14ac:dyDescent="0.65">
      <c r="A25" s="152" t="s">
        <v>58</v>
      </c>
      <c r="B25" s="153"/>
      <c r="C25" s="153"/>
      <c r="D25" s="154"/>
      <c r="E25" s="17"/>
      <c r="F25" s="204" t="s">
        <v>39</v>
      </c>
      <c r="G25" s="206" t="s">
        <v>71</v>
      </c>
      <c r="H25" s="207"/>
      <c r="I25" s="207"/>
      <c r="J25" s="207"/>
      <c r="K25" s="207"/>
      <c r="L25" s="207"/>
      <c r="M25" s="207"/>
      <c r="N25" s="207"/>
      <c r="O25" s="208"/>
      <c r="P25" s="20"/>
      <c r="S25" s="57">
        <v>3381954</v>
      </c>
      <c r="T25" s="64" t="s">
        <v>110</v>
      </c>
      <c r="U25" s="60">
        <f>U24*(1+$U$14)</f>
        <v>23.549349999999997</v>
      </c>
      <c r="V25" s="60">
        <f t="shared" si="1"/>
        <v>29.436687499999998</v>
      </c>
      <c r="W25" s="60">
        <f t="shared" si="12"/>
        <v>24.689349999999997</v>
      </c>
      <c r="X25" s="60">
        <f t="shared" si="13"/>
        <v>30.576687499999998</v>
      </c>
      <c r="Y25" s="69">
        <f t="shared" si="11"/>
        <v>2</v>
      </c>
      <c r="Z25" s="70" t="str">
        <f t="shared" si="4"/>
        <v/>
      </c>
      <c r="AA25" s="67" t="str">
        <f t="shared" si="0"/>
        <v/>
      </c>
      <c r="AB25" s="69" t="str">
        <f t="shared" si="5"/>
        <v>-</v>
      </c>
      <c r="AC25" s="58" t="str">
        <f t="shared" si="6"/>
        <v/>
      </c>
      <c r="AD25" s="74" t="str">
        <f t="shared" si="7"/>
        <v/>
      </c>
      <c r="AE25" s="75">
        <f>K18</f>
        <v>0</v>
      </c>
      <c r="AF25" s="78" t="str">
        <f t="shared" si="8"/>
        <v/>
      </c>
      <c r="AG25" s="79" t="str">
        <f t="shared" si="9"/>
        <v/>
      </c>
      <c r="AH25" s="79" t="str">
        <f t="shared" si="10"/>
        <v/>
      </c>
    </row>
    <row r="26" spans="1:34" ht="25.8" customHeight="1" thickBot="1" x14ac:dyDescent="0.6">
      <c r="A26" s="155" t="s">
        <v>223</v>
      </c>
      <c r="B26" s="156"/>
      <c r="C26" s="184" t="s">
        <v>219</v>
      </c>
      <c r="D26" s="185"/>
      <c r="E26" s="17"/>
      <c r="F26" s="205"/>
      <c r="G26" s="111" t="s">
        <v>72</v>
      </c>
      <c r="H26" s="136"/>
      <c r="I26" s="137"/>
      <c r="J26" s="137"/>
      <c r="K26" s="137"/>
      <c r="L26" s="137"/>
      <c r="M26" s="138"/>
      <c r="N26" s="138"/>
      <c r="O26" s="138"/>
      <c r="P26" s="20"/>
      <c r="S26" s="57">
        <v>3381967</v>
      </c>
      <c r="T26" s="64" t="s">
        <v>131</v>
      </c>
      <c r="U26" s="63">
        <v>12.7699</v>
      </c>
      <c r="V26" s="60">
        <f t="shared" si="1"/>
        <v>15.962375</v>
      </c>
      <c r="W26" s="60">
        <f t="shared" ref="W26:W33" si="14">U26+$U$15</f>
        <v>13.9099</v>
      </c>
      <c r="X26" s="60">
        <f t="shared" ref="X26:X33" si="15">V26+$U$15</f>
        <v>17.102374999999999</v>
      </c>
      <c r="Y26" s="69">
        <f t="shared" si="11"/>
        <v>2</v>
      </c>
      <c r="Z26" s="70" t="str">
        <f t="shared" si="4"/>
        <v/>
      </c>
      <c r="AA26" s="67" t="str">
        <f t="shared" si="0"/>
        <v/>
      </c>
      <c r="AB26" s="69" t="str">
        <f t="shared" si="5"/>
        <v>-</v>
      </c>
      <c r="AC26" s="58" t="str">
        <f t="shared" si="6"/>
        <v/>
      </c>
      <c r="AD26" s="74" t="str">
        <f t="shared" si="7"/>
        <v/>
      </c>
      <c r="AE26" s="75">
        <f>L17</f>
        <v>0</v>
      </c>
      <c r="AF26" s="78" t="str">
        <f t="shared" si="8"/>
        <v/>
      </c>
      <c r="AG26" s="79" t="str">
        <f t="shared" si="9"/>
        <v/>
      </c>
      <c r="AH26" s="79" t="str">
        <f t="shared" si="10"/>
        <v/>
      </c>
    </row>
    <row r="27" spans="1:34" ht="27.6" customHeight="1" thickBot="1" x14ac:dyDescent="0.6">
      <c r="A27" s="157" t="s">
        <v>59</v>
      </c>
      <c r="B27" s="158"/>
      <c r="C27" s="184" t="s">
        <v>219</v>
      </c>
      <c r="D27" s="185"/>
      <c r="E27" s="17"/>
      <c r="F27" s="220"/>
      <c r="G27" s="112" t="s">
        <v>73</v>
      </c>
      <c r="H27" s="139"/>
      <c r="I27" s="140"/>
      <c r="J27" s="140"/>
      <c r="K27" s="140"/>
      <c r="L27" s="140"/>
      <c r="M27" s="141"/>
      <c r="N27" s="141"/>
      <c r="O27" s="141"/>
      <c r="P27" s="20"/>
      <c r="S27" s="57">
        <v>3381967</v>
      </c>
      <c r="T27" s="64" t="s">
        <v>111</v>
      </c>
      <c r="U27" s="60">
        <f>U26*(1+$U$14)</f>
        <v>15.962375</v>
      </c>
      <c r="V27" s="60">
        <f t="shared" si="1"/>
        <v>19.95296875</v>
      </c>
      <c r="W27" s="60">
        <f t="shared" si="14"/>
        <v>17.102374999999999</v>
      </c>
      <c r="X27" s="60">
        <f t="shared" si="15"/>
        <v>21.092968750000001</v>
      </c>
      <c r="Y27" s="69">
        <f t="shared" si="11"/>
        <v>2</v>
      </c>
      <c r="Z27" s="70" t="str">
        <f t="shared" si="4"/>
        <v/>
      </c>
      <c r="AA27" s="67" t="str">
        <f t="shared" si="0"/>
        <v/>
      </c>
      <c r="AB27" s="69" t="str">
        <f t="shared" si="5"/>
        <v>-</v>
      </c>
      <c r="AC27" s="58" t="str">
        <f t="shared" si="6"/>
        <v/>
      </c>
      <c r="AD27" s="74" t="str">
        <f t="shared" si="7"/>
        <v/>
      </c>
      <c r="AE27" s="75">
        <f>L18</f>
        <v>0</v>
      </c>
      <c r="AF27" s="78" t="str">
        <f t="shared" si="8"/>
        <v/>
      </c>
      <c r="AG27" s="79" t="str">
        <f t="shared" si="9"/>
        <v/>
      </c>
      <c r="AH27" s="79" t="str">
        <f t="shared" si="10"/>
        <v/>
      </c>
    </row>
    <row r="28" spans="1:34" ht="15.9" thickBot="1" x14ac:dyDescent="0.65">
      <c r="A28" s="26"/>
      <c r="B28" s="4"/>
      <c r="C28" s="4"/>
      <c r="D28" s="4"/>
      <c r="E28" s="17"/>
      <c r="F28" s="204" t="s">
        <v>40</v>
      </c>
      <c r="G28" s="206" t="s">
        <v>71</v>
      </c>
      <c r="H28" s="207"/>
      <c r="I28" s="207"/>
      <c r="J28" s="207"/>
      <c r="K28" s="207"/>
      <c r="L28" s="207"/>
      <c r="M28" s="207"/>
      <c r="N28" s="207"/>
      <c r="O28" s="208"/>
      <c r="P28" s="20"/>
      <c r="S28" s="57">
        <v>3381987</v>
      </c>
      <c r="T28" s="64" t="s">
        <v>132</v>
      </c>
      <c r="U28" s="63">
        <v>16.15108</v>
      </c>
      <c r="V28" s="60">
        <f t="shared" si="1"/>
        <v>20.188850000000002</v>
      </c>
      <c r="W28" s="60">
        <f t="shared" si="14"/>
        <v>17.291080000000001</v>
      </c>
      <c r="X28" s="60">
        <f t="shared" si="15"/>
        <v>21.328850000000003</v>
      </c>
      <c r="Y28" s="69">
        <f t="shared" si="11"/>
        <v>2</v>
      </c>
      <c r="Z28" s="70" t="str">
        <f t="shared" si="4"/>
        <v/>
      </c>
      <c r="AA28" s="67" t="str">
        <f t="shared" si="0"/>
        <v/>
      </c>
      <c r="AB28" s="69" t="str">
        <f t="shared" si="5"/>
        <v>-</v>
      </c>
      <c r="AC28" s="58" t="str">
        <f t="shared" si="6"/>
        <v/>
      </c>
      <c r="AD28" s="74" t="str">
        <f t="shared" si="7"/>
        <v/>
      </c>
      <c r="AE28" s="75">
        <f>M17</f>
        <v>0</v>
      </c>
      <c r="AF28" s="78" t="str">
        <f t="shared" si="8"/>
        <v/>
      </c>
      <c r="AG28" s="79" t="str">
        <f t="shared" si="9"/>
        <v/>
      </c>
      <c r="AH28" s="79" t="str">
        <f t="shared" si="10"/>
        <v/>
      </c>
    </row>
    <row r="29" spans="1:34" ht="15.6" thickBot="1" x14ac:dyDescent="0.6">
      <c r="A29" s="114" t="s">
        <v>220</v>
      </c>
      <c r="B29" s="186" t="s">
        <v>224</v>
      </c>
      <c r="C29" s="187"/>
      <c r="D29" s="188"/>
      <c r="F29" s="205"/>
      <c r="G29" s="65" t="s">
        <v>72</v>
      </c>
      <c r="H29" s="130"/>
      <c r="I29" s="131"/>
      <c r="J29" s="131"/>
      <c r="K29" s="131"/>
      <c r="L29" s="131"/>
      <c r="M29" s="132"/>
      <c r="N29" s="132"/>
      <c r="O29" s="132"/>
      <c r="P29" s="20"/>
      <c r="S29" s="57">
        <v>3381987</v>
      </c>
      <c r="T29" s="64" t="s">
        <v>112</v>
      </c>
      <c r="U29" s="60">
        <f>U28*(1+$U$14)</f>
        <v>20.188850000000002</v>
      </c>
      <c r="V29" s="60">
        <f t="shared" si="1"/>
        <v>25.236062500000003</v>
      </c>
      <c r="W29" s="60">
        <f t="shared" si="14"/>
        <v>21.328850000000003</v>
      </c>
      <c r="X29" s="60">
        <f t="shared" si="15"/>
        <v>26.376062500000003</v>
      </c>
      <c r="Y29" s="69">
        <f t="shared" si="11"/>
        <v>2</v>
      </c>
      <c r="Z29" s="70" t="str">
        <f t="shared" si="4"/>
        <v/>
      </c>
      <c r="AA29" s="67" t="str">
        <f t="shared" si="0"/>
        <v/>
      </c>
      <c r="AB29" s="69" t="str">
        <f t="shared" si="5"/>
        <v>-</v>
      </c>
      <c r="AC29" s="58" t="str">
        <f t="shared" si="6"/>
        <v/>
      </c>
      <c r="AD29" s="74" t="str">
        <f t="shared" si="7"/>
        <v/>
      </c>
      <c r="AE29" s="75">
        <f>M18</f>
        <v>0</v>
      </c>
      <c r="AF29" s="78" t="str">
        <f t="shared" si="8"/>
        <v/>
      </c>
      <c r="AG29" s="79" t="str">
        <f t="shared" si="9"/>
        <v/>
      </c>
      <c r="AH29" s="79" t="str">
        <f t="shared" si="10"/>
        <v/>
      </c>
    </row>
    <row r="30" spans="1:34" ht="15.75" customHeight="1" thickBot="1" x14ac:dyDescent="0.6">
      <c r="A30" s="117" t="s">
        <v>221</v>
      </c>
      <c r="B30" s="189"/>
      <c r="C30" s="190"/>
      <c r="D30" s="191"/>
      <c r="F30" s="205"/>
      <c r="G30" s="66" t="s">
        <v>73</v>
      </c>
      <c r="H30" s="142"/>
      <c r="I30" s="143"/>
      <c r="J30" s="143"/>
      <c r="K30" s="143"/>
      <c r="L30" s="143"/>
      <c r="M30" s="144"/>
      <c r="N30" s="144"/>
      <c r="O30" s="144"/>
      <c r="P30" s="20"/>
      <c r="S30" s="57">
        <v>3381996</v>
      </c>
      <c r="T30" s="64" t="s">
        <v>133</v>
      </c>
      <c r="U30" s="63">
        <v>18.157039999999999</v>
      </c>
      <c r="V30" s="60">
        <f t="shared" si="1"/>
        <v>22.696299999999997</v>
      </c>
      <c r="W30" s="60">
        <f t="shared" si="14"/>
        <v>19.297039999999999</v>
      </c>
      <c r="X30" s="60">
        <f t="shared" si="15"/>
        <v>23.836299999999998</v>
      </c>
      <c r="Y30" s="69">
        <f t="shared" si="11"/>
        <v>2</v>
      </c>
      <c r="Z30" s="70" t="str">
        <f t="shared" si="4"/>
        <v/>
      </c>
      <c r="AA30" s="67" t="str">
        <f t="shared" si="0"/>
        <v/>
      </c>
      <c r="AB30" s="69" t="str">
        <f t="shared" si="5"/>
        <v>-</v>
      </c>
      <c r="AC30" s="58" t="str">
        <f t="shared" si="6"/>
        <v/>
      </c>
      <c r="AD30" s="74" t="str">
        <f t="shared" si="7"/>
        <v/>
      </c>
      <c r="AE30" s="75">
        <f>N17</f>
        <v>0</v>
      </c>
      <c r="AF30" s="78" t="str">
        <f t="shared" si="8"/>
        <v/>
      </c>
      <c r="AG30" s="79" t="str">
        <f t="shared" si="9"/>
        <v/>
      </c>
      <c r="AH30" s="79" t="str">
        <f t="shared" si="10"/>
        <v/>
      </c>
    </row>
    <row r="31" spans="1:34" ht="15.6" customHeight="1" thickBot="1" x14ac:dyDescent="0.65">
      <c r="A31" s="192" t="s">
        <v>222</v>
      </c>
      <c r="B31" s="211"/>
      <c r="C31" s="212"/>
      <c r="D31" s="213"/>
      <c r="F31" s="204" t="s">
        <v>41</v>
      </c>
      <c r="G31" s="206" t="s">
        <v>71</v>
      </c>
      <c r="H31" s="207"/>
      <c r="I31" s="207"/>
      <c r="J31" s="207"/>
      <c r="K31" s="207"/>
      <c r="L31" s="207"/>
      <c r="M31" s="207"/>
      <c r="N31" s="207"/>
      <c r="O31" s="208"/>
      <c r="P31" s="20"/>
      <c r="S31" s="57">
        <v>3381996</v>
      </c>
      <c r="T31" s="64" t="s">
        <v>113</v>
      </c>
      <c r="U31" s="60">
        <f>U30*(1+$U$14)</f>
        <v>22.696299999999997</v>
      </c>
      <c r="V31" s="60">
        <f t="shared" si="1"/>
        <v>28.370374999999996</v>
      </c>
      <c r="W31" s="60">
        <f t="shared" si="14"/>
        <v>23.836299999999998</v>
      </c>
      <c r="X31" s="60">
        <f t="shared" si="15"/>
        <v>29.510374999999996</v>
      </c>
      <c r="Y31" s="69">
        <f t="shared" si="11"/>
        <v>2</v>
      </c>
      <c r="Z31" s="70" t="str">
        <f t="shared" si="4"/>
        <v/>
      </c>
      <c r="AA31" s="67" t="str">
        <f t="shared" si="0"/>
        <v/>
      </c>
      <c r="AB31" s="69" t="str">
        <f t="shared" si="5"/>
        <v>-</v>
      </c>
      <c r="AC31" s="58" t="str">
        <f t="shared" si="6"/>
        <v/>
      </c>
      <c r="AD31" s="74" t="str">
        <f t="shared" si="7"/>
        <v/>
      </c>
      <c r="AE31" s="75">
        <f>N18</f>
        <v>0</v>
      </c>
      <c r="AF31" s="78" t="str">
        <f t="shared" si="8"/>
        <v/>
      </c>
      <c r="AG31" s="79" t="str">
        <f t="shared" si="9"/>
        <v/>
      </c>
      <c r="AH31" s="79" t="str">
        <f t="shared" si="10"/>
        <v/>
      </c>
    </row>
    <row r="32" spans="1:34" ht="15.75" customHeight="1" x14ac:dyDescent="0.55000000000000004">
      <c r="A32" s="193"/>
      <c r="B32" s="214"/>
      <c r="C32" s="215"/>
      <c r="D32" s="216"/>
      <c r="E32" s="17"/>
      <c r="F32" s="205"/>
      <c r="G32" s="65" t="s">
        <v>72</v>
      </c>
      <c r="H32" s="130"/>
      <c r="I32" s="131"/>
      <c r="J32" s="131"/>
      <c r="K32" s="131"/>
      <c r="L32" s="131"/>
      <c r="M32" s="132"/>
      <c r="N32" s="132"/>
      <c r="O32" s="132"/>
      <c r="P32" s="20"/>
      <c r="S32" s="57">
        <v>3382004</v>
      </c>
      <c r="T32" s="64" t="s">
        <v>134</v>
      </c>
      <c r="U32" s="63">
        <v>21.52788</v>
      </c>
      <c r="V32" s="60">
        <f t="shared" si="1"/>
        <v>26.909849999999999</v>
      </c>
      <c r="W32" s="60">
        <f t="shared" si="14"/>
        <v>22.66788</v>
      </c>
      <c r="X32" s="60">
        <f t="shared" si="15"/>
        <v>28.049849999999999</v>
      </c>
      <c r="Y32" s="69">
        <f t="shared" si="11"/>
        <v>2</v>
      </c>
      <c r="Z32" s="70" t="str">
        <f t="shared" si="4"/>
        <v/>
      </c>
      <c r="AA32" s="67" t="str">
        <f t="shared" si="0"/>
        <v/>
      </c>
      <c r="AB32" s="69" t="str">
        <f t="shared" si="5"/>
        <v>-</v>
      </c>
      <c r="AC32" s="58" t="str">
        <f t="shared" si="6"/>
        <v/>
      </c>
      <c r="AD32" s="74" t="str">
        <f t="shared" si="7"/>
        <v/>
      </c>
      <c r="AE32" s="75">
        <f>O17</f>
        <v>0</v>
      </c>
      <c r="AF32" s="78" t="str">
        <f t="shared" si="8"/>
        <v/>
      </c>
      <c r="AG32" s="79" t="str">
        <f t="shared" si="9"/>
        <v/>
      </c>
      <c r="AH32" s="79" t="str">
        <f t="shared" si="10"/>
        <v/>
      </c>
    </row>
    <row r="33" spans="1:34" ht="16.8" customHeight="1" thickBot="1" x14ac:dyDescent="0.6">
      <c r="A33" s="194"/>
      <c r="B33" s="217"/>
      <c r="C33" s="218"/>
      <c r="D33" s="219"/>
      <c r="E33" s="17"/>
      <c r="F33" s="205"/>
      <c r="G33" s="66" t="s">
        <v>73</v>
      </c>
      <c r="H33" s="142"/>
      <c r="I33" s="143"/>
      <c r="J33" s="143"/>
      <c r="K33" s="143"/>
      <c r="L33" s="143"/>
      <c r="M33" s="144"/>
      <c r="N33" s="144"/>
      <c r="O33" s="144"/>
      <c r="P33" s="20"/>
      <c r="S33" s="101">
        <v>3382004</v>
      </c>
      <c r="T33" s="102" t="s">
        <v>114</v>
      </c>
      <c r="U33" s="60">
        <f>U32*(1+$U$14)</f>
        <v>26.909849999999999</v>
      </c>
      <c r="V33" s="60">
        <f t="shared" si="1"/>
        <v>33.6373125</v>
      </c>
      <c r="W33" s="60">
        <f t="shared" si="14"/>
        <v>28.049849999999999</v>
      </c>
      <c r="X33" s="60">
        <f t="shared" si="15"/>
        <v>34.777312500000001</v>
      </c>
      <c r="Y33" s="69">
        <f t="shared" si="11"/>
        <v>2</v>
      </c>
      <c r="Z33" s="70" t="str">
        <f t="shared" si="4"/>
        <v/>
      </c>
      <c r="AA33" s="67" t="str">
        <f t="shared" si="0"/>
        <v/>
      </c>
      <c r="AB33" s="69" t="str">
        <f t="shared" si="5"/>
        <v>-</v>
      </c>
      <c r="AC33" s="58" t="str">
        <f t="shared" si="6"/>
        <v/>
      </c>
      <c r="AD33" s="74" t="str">
        <f t="shared" si="7"/>
        <v/>
      </c>
      <c r="AE33" s="75">
        <f>O18</f>
        <v>0</v>
      </c>
      <c r="AF33" s="78" t="str">
        <f t="shared" si="8"/>
        <v/>
      </c>
      <c r="AG33" s="79" t="str">
        <f t="shared" si="9"/>
        <v/>
      </c>
      <c r="AH33" s="79" t="str">
        <f t="shared" si="10"/>
        <v/>
      </c>
    </row>
    <row r="34" spans="1:34" ht="20.25" customHeight="1" thickBot="1" x14ac:dyDescent="0.65">
      <c r="A34" s="27"/>
      <c r="B34" s="9"/>
      <c r="C34" s="9"/>
      <c r="D34" s="9"/>
      <c r="E34" s="17"/>
      <c r="F34" s="204" t="s">
        <v>0</v>
      </c>
      <c r="G34" s="206" t="s">
        <v>71</v>
      </c>
      <c r="H34" s="207"/>
      <c r="I34" s="207"/>
      <c r="J34" s="207"/>
      <c r="K34" s="207"/>
      <c r="L34" s="207"/>
      <c r="M34" s="207"/>
      <c r="N34" s="207"/>
      <c r="O34" s="208"/>
      <c r="P34" s="20"/>
      <c r="S34" s="57">
        <v>3381725</v>
      </c>
      <c r="T34" s="64" t="s">
        <v>135</v>
      </c>
      <c r="U34" s="59">
        <v>11.425700000000001</v>
      </c>
      <c r="V34" s="60">
        <f t="shared" si="1"/>
        <v>14.282125000000001</v>
      </c>
      <c r="W34" s="60">
        <f t="shared" ref="W34:W41" si="16">U34+$U$15</f>
        <v>12.565700000000001</v>
      </c>
      <c r="X34" s="60">
        <f t="shared" ref="X34:X41" si="17">V34+$U$15</f>
        <v>15.422125000000001</v>
      </c>
      <c r="Y34" s="69">
        <f t="shared" si="11"/>
        <v>2</v>
      </c>
      <c r="Z34" s="70" t="str">
        <f t="shared" si="4"/>
        <v/>
      </c>
      <c r="AA34" s="67" t="str">
        <f>IF(AE34=0,"",IF(AE34&lt;$X$14,"YES","NO"))</f>
        <v/>
      </c>
      <c r="AB34" s="69" t="str">
        <f t="shared" si="5"/>
        <v>-</v>
      </c>
      <c r="AC34" s="58" t="str">
        <f t="shared" si="6"/>
        <v/>
      </c>
      <c r="AD34" s="74" t="str">
        <f t="shared" si="7"/>
        <v/>
      </c>
      <c r="AE34" s="75">
        <f>H20</f>
        <v>0</v>
      </c>
      <c r="AF34" s="78" t="str">
        <f t="shared" si="8"/>
        <v/>
      </c>
      <c r="AG34" s="79" t="str">
        <f t="shared" si="9"/>
        <v/>
      </c>
      <c r="AH34" s="79" t="str">
        <f t="shared" si="10"/>
        <v/>
      </c>
    </row>
    <row r="35" spans="1:34" ht="14.4" x14ac:dyDescent="0.55000000000000004">
      <c r="A35" s="151"/>
      <c r="B35" s="151"/>
      <c r="C35" s="151"/>
      <c r="D35" s="151"/>
      <c r="E35" s="17"/>
      <c r="F35" s="209"/>
      <c r="G35" s="65" t="s">
        <v>72</v>
      </c>
      <c r="H35" s="130"/>
      <c r="I35" s="131"/>
      <c r="J35" s="131"/>
      <c r="K35" s="131"/>
      <c r="L35" s="131"/>
      <c r="M35" s="132"/>
      <c r="N35" s="132"/>
      <c r="O35" s="145"/>
      <c r="P35" s="20"/>
      <c r="S35" s="57">
        <v>3381725</v>
      </c>
      <c r="T35" s="64" t="s">
        <v>115</v>
      </c>
      <c r="U35" s="60">
        <f>U34*(1+$U$14)</f>
        <v>14.282125000000001</v>
      </c>
      <c r="V35" s="60">
        <f t="shared" si="1"/>
        <v>17.852656250000003</v>
      </c>
      <c r="W35" s="60">
        <f t="shared" si="16"/>
        <v>15.422125000000001</v>
      </c>
      <c r="X35" s="60">
        <f t="shared" si="17"/>
        <v>18.992656250000003</v>
      </c>
      <c r="Y35" s="69">
        <f t="shared" si="11"/>
        <v>2</v>
      </c>
      <c r="Z35" s="70" t="str">
        <f t="shared" si="4"/>
        <v/>
      </c>
      <c r="AA35" s="67" t="str">
        <f t="shared" ref="AA35:AA65" si="18">IF(AE35=0,"",IF(AE35&lt;$X$14,"YES","NO"))</f>
        <v/>
      </c>
      <c r="AB35" s="69" t="str">
        <f t="shared" si="5"/>
        <v>-</v>
      </c>
      <c r="AC35" s="58" t="str">
        <f t="shared" si="6"/>
        <v/>
      </c>
      <c r="AD35" s="74" t="str">
        <f t="shared" si="7"/>
        <v/>
      </c>
      <c r="AE35" s="75">
        <f>H21</f>
        <v>0</v>
      </c>
      <c r="AF35" s="78" t="str">
        <f t="shared" si="8"/>
        <v/>
      </c>
      <c r="AG35" s="79" t="str">
        <f t="shared" si="9"/>
        <v/>
      </c>
      <c r="AH35" s="79" t="str">
        <f t="shared" si="10"/>
        <v/>
      </c>
    </row>
    <row r="36" spans="1:34" ht="14.7" thickBot="1" x14ac:dyDescent="0.6">
      <c r="A36" s="118"/>
      <c r="B36" s="149"/>
      <c r="C36" s="149"/>
      <c r="D36" s="149"/>
      <c r="E36" s="17"/>
      <c r="F36" s="210"/>
      <c r="G36" s="66" t="s">
        <v>73</v>
      </c>
      <c r="H36" s="133"/>
      <c r="I36" s="134"/>
      <c r="J36" s="134"/>
      <c r="K36" s="134"/>
      <c r="L36" s="134"/>
      <c r="M36" s="135"/>
      <c r="N36" s="135"/>
      <c r="O36" s="146"/>
      <c r="P36" s="20"/>
      <c r="S36" s="57">
        <v>3381883</v>
      </c>
      <c r="T36" s="64" t="s">
        <v>136</v>
      </c>
      <c r="U36" s="59">
        <v>15.478980000000002</v>
      </c>
      <c r="V36" s="60">
        <f t="shared" si="1"/>
        <v>19.348725000000002</v>
      </c>
      <c r="W36" s="60">
        <f t="shared" si="16"/>
        <v>16.618980000000001</v>
      </c>
      <c r="X36" s="60">
        <f t="shared" si="17"/>
        <v>20.488725000000002</v>
      </c>
      <c r="Y36" s="69">
        <f t="shared" si="11"/>
        <v>2</v>
      </c>
      <c r="Z36" s="70" t="str">
        <f t="shared" si="4"/>
        <v/>
      </c>
      <c r="AA36" s="67" t="str">
        <f t="shared" si="18"/>
        <v/>
      </c>
      <c r="AB36" s="69" t="str">
        <f t="shared" si="5"/>
        <v>-</v>
      </c>
      <c r="AC36" s="58" t="str">
        <f t="shared" si="6"/>
        <v/>
      </c>
      <c r="AD36" s="74" t="str">
        <f t="shared" si="7"/>
        <v/>
      </c>
      <c r="AE36" s="75">
        <f>I20</f>
        <v>0</v>
      </c>
      <c r="AF36" s="78" t="str">
        <f t="shared" si="8"/>
        <v/>
      </c>
      <c r="AG36" s="79" t="str">
        <f t="shared" si="9"/>
        <v/>
      </c>
      <c r="AH36" s="79" t="str">
        <f t="shared" si="10"/>
        <v/>
      </c>
    </row>
    <row r="37" spans="1:34" ht="15" customHeight="1" thickBot="1" x14ac:dyDescent="0.6">
      <c r="A37" s="118"/>
      <c r="B37" s="150"/>
      <c r="C37" s="150"/>
      <c r="D37" s="150"/>
      <c r="E37" s="17"/>
      <c r="F37" s="11"/>
      <c r="G37" s="11"/>
      <c r="H37" s="11"/>
      <c r="I37" s="11"/>
      <c r="J37" s="11"/>
      <c r="K37" s="11"/>
      <c r="L37" s="11"/>
      <c r="M37" s="88" t="s">
        <v>30</v>
      </c>
      <c r="N37" s="90">
        <f>'Widia GP End Mill Cita Form'!Y141</f>
        <v>0</v>
      </c>
      <c r="O37" s="89" t="str">
        <f>IF(B3="CANADA"," (CAD)"," (USD)")</f>
        <v xml:space="preserve"> (USD)</v>
      </c>
      <c r="P37" s="20"/>
      <c r="S37" s="57">
        <v>3381883</v>
      </c>
      <c r="T37" s="64" t="s">
        <v>116</v>
      </c>
      <c r="U37" s="60">
        <f>U36*(1+$U$14)</f>
        <v>19.348725000000002</v>
      </c>
      <c r="V37" s="60">
        <f t="shared" si="1"/>
        <v>24.185906250000002</v>
      </c>
      <c r="W37" s="60">
        <f t="shared" si="16"/>
        <v>20.488725000000002</v>
      </c>
      <c r="X37" s="60">
        <f t="shared" si="17"/>
        <v>25.325906250000003</v>
      </c>
      <c r="Y37" s="69">
        <f t="shared" si="11"/>
        <v>2</v>
      </c>
      <c r="Z37" s="70" t="str">
        <f t="shared" si="4"/>
        <v/>
      </c>
      <c r="AA37" s="67" t="str">
        <f t="shared" si="18"/>
        <v/>
      </c>
      <c r="AB37" s="69" t="str">
        <f t="shared" si="5"/>
        <v>-</v>
      </c>
      <c r="AC37" s="58" t="str">
        <f t="shared" si="6"/>
        <v/>
      </c>
      <c r="AD37" s="74" t="str">
        <f t="shared" si="7"/>
        <v/>
      </c>
      <c r="AE37" s="75">
        <f>I21</f>
        <v>0</v>
      </c>
      <c r="AF37" s="78" t="str">
        <f t="shared" si="8"/>
        <v/>
      </c>
      <c r="AG37" s="79" t="str">
        <f t="shared" si="9"/>
        <v/>
      </c>
      <c r="AH37" s="79" t="str">
        <f t="shared" si="10"/>
        <v/>
      </c>
    </row>
    <row r="38" spans="1:34" ht="14.4" x14ac:dyDescent="0.55000000000000004">
      <c r="A38" s="28"/>
      <c r="B38" s="21"/>
      <c r="C38" s="21"/>
      <c r="D38" s="21"/>
      <c r="E38" s="17"/>
      <c r="P38" s="20"/>
      <c r="S38" s="57">
        <v>3381903</v>
      </c>
      <c r="T38" s="64" t="s">
        <v>137</v>
      </c>
      <c r="U38" s="59">
        <v>17.484940000000002</v>
      </c>
      <c r="V38" s="60">
        <f t="shared" si="1"/>
        <v>21.856175</v>
      </c>
      <c r="W38" s="60">
        <f t="shared" si="16"/>
        <v>18.624940000000002</v>
      </c>
      <c r="X38" s="60">
        <f t="shared" si="17"/>
        <v>22.996175000000001</v>
      </c>
      <c r="Y38" s="69">
        <f t="shared" si="11"/>
        <v>2</v>
      </c>
      <c r="Z38" s="70" t="str">
        <f t="shared" si="4"/>
        <v/>
      </c>
      <c r="AA38" s="67" t="str">
        <f t="shared" si="18"/>
        <v/>
      </c>
      <c r="AB38" s="69" t="str">
        <f t="shared" si="5"/>
        <v>-</v>
      </c>
      <c r="AC38" s="58" t="str">
        <f t="shared" si="6"/>
        <v/>
      </c>
      <c r="AD38" s="74" t="str">
        <f t="shared" si="7"/>
        <v/>
      </c>
      <c r="AE38" s="75">
        <f>J20</f>
        <v>0</v>
      </c>
      <c r="AF38" s="78" t="str">
        <f t="shared" si="8"/>
        <v/>
      </c>
      <c r="AG38" s="79" t="str">
        <f t="shared" si="9"/>
        <v/>
      </c>
      <c r="AH38" s="79" t="str">
        <f t="shared" si="10"/>
        <v/>
      </c>
    </row>
    <row r="39" spans="1:34" ht="13.8" customHeight="1" thickBot="1" x14ac:dyDescent="0.6">
      <c r="A39" s="28"/>
      <c r="B39" s="21"/>
      <c r="C39" s="21"/>
      <c r="D39" s="21"/>
      <c r="E39" s="17"/>
      <c r="P39" s="20"/>
      <c r="S39" s="57">
        <v>3381903</v>
      </c>
      <c r="T39" s="64" t="s">
        <v>117</v>
      </c>
      <c r="U39" s="60">
        <f>U38*(1+$U$14)</f>
        <v>21.856175</v>
      </c>
      <c r="V39" s="60">
        <f t="shared" si="1"/>
        <v>27.320218750000002</v>
      </c>
      <c r="W39" s="60">
        <f t="shared" si="16"/>
        <v>22.996175000000001</v>
      </c>
      <c r="X39" s="60">
        <f t="shared" si="17"/>
        <v>28.460218750000003</v>
      </c>
      <c r="Y39" s="69">
        <f t="shared" si="11"/>
        <v>2</v>
      </c>
      <c r="Z39" s="70" t="str">
        <f t="shared" si="4"/>
        <v/>
      </c>
      <c r="AA39" s="67" t="str">
        <f t="shared" si="18"/>
        <v/>
      </c>
      <c r="AB39" s="69" t="str">
        <f t="shared" si="5"/>
        <v>-</v>
      </c>
      <c r="AC39" s="58" t="str">
        <f t="shared" si="6"/>
        <v/>
      </c>
      <c r="AD39" s="74" t="str">
        <f t="shared" si="7"/>
        <v/>
      </c>
      <c r="AE39" s="75">
        <f>J21</f>
        <v>0</v>
      </c>
      <c r="AF39" s="78" t="str">
        <f t="shared" si="8"/>
        <v/>
      </c>
      <c r="AG39" s="79" t="str">
        <f t="shared" si="9"/>
        <v/>
      </c>
      <c r="AH39" s="79" t="str">
        <f t="shared" si="10"/>
        <v/>
      </c>
    </row>
    <row r="40" spans="1:34" ht="15.75" customHeight="1" x14ac:dyDescent="0.55000000000000004">
      <c r="A40" s="28"/>
      <c r="B40" s="21"/>
      <c r="C40" s="21"/>
      <c r="D40" s="21"/>
      <c r="E40" s="17"/>
      <c r="F40" s="162" t="s">
        <v>232</v>
      </c>
      <c r="G40" s="163"/>
      <c r="H40" s="163"/>
      <c r="I40" s="163"/>
      <c r="J40" s="163"/>
      <c r="K40" s="163"/>
      <c r="L40" s="163"/>
      <c r="M40" s="163"/>
      <c r="N40" s="163"/>
      <c r="O40" s="164"/>
      <c r="P40" s="20"/>
      <c r="S40" s="57">
        <v>3381957</v>
      </c>
      <c r="T40" s="64" t="s">
        <v>138</v>
      </c>
      <c r="U40" s="59">
        <v>21.52788</v>
      </c>
      <c r="V40" s="60">
        <f t="shared" si="1"/>
        <v>26.909849999999999</v>
      </c>
      <c r="W40" s="60">
        <f t="shared" si="16"/>
        <v>22.66788</v>
      </c>
      <c r="X40" s="60">
        <f t="shared" si="17"/>
        <v>28.049849999999999</v>
      </c>
      <c r="Y40" s="69">
        <f t="shared" si="11"/>
        <v>2</v>
      </c>
      <c r="Z40" s="70" t="str">
        <f t="shared" si="4"/>
        <v/>
      </c>
      <c r="AA40" s="67" t="str">
        <f t="shared" si="18"/>
        <v/>
      </c>
      <c r="AB40" s="69" t="str">
        <f t="shared" si="5"/>
        <v>-</v>
      </c>
      <c r="AC40" s="58" t="str">
        <f t="shared" si="6"/>
        <v/>
      </c>
      <c r="AD40" s="74" t="str">
        <f t="shared" si="7"/>
        <v/>
      </c>
      <c r="AE40" s="75">
        <f>K20</f>
        <v>0</v>
      </c>
      <c r="AF40" s="78" t="str">
        <f t="shared" si="8"/>
        <v/>
      </c>
      <c r="AG40" s="79" t="str">
        <f t="shared" si="9"/>
        <v/>
      </c>
      <c r="AH40" s="79" t="str">
        <f t="shared" si="10"/>
        <v/>
      </c>
    </row>
    <row r="41" spans="1:34" ht="15.75" customHeight="1" x14ac:dyDescent="0.55000000000000004">
      <c r="A41" s="175" t="s">
        <v>74</v>
      </c>
      <c r="B41" s="176"/>
      <c r="C41" s="176"/>
      <c r="D41" s="177"/>
      <c r="E41" s="17"/>
      <c r="F41" s="165"/>
      <c r="G41" s="166"/>
      <c r="H41" s="166"/>
      <c r="I41" s="166"/>
      <c r="J41" s="166"/>
      <c r="K41" s="166"/>
      <c r="L41" s="166"/>
      <c r="M41" s="166"/>
      <c r="N41" s="166"/>
      <c r="O41" s="167"/>
      <c r="P41" s="25"/>
      <c r="S41" s="57">
        <v>3381957</v>
      </c>
      <c r="T41" s="64" t="s">
        <v>118</v>
      </c>
      <c r="U41" s="60">
        <f>U40*(1+$U$14)</f>
        <v>26.909849999999999</v>
      </c>
      <c r="V41" s="60">
        <f t="shared" si="1"/>
        <v>33.6373125</v>
      </c>
      <c r="W41" s="60">
        <f t="shared" si="16"/>
        <v>28.049849999999999</v>
      </c>
      <c r="X41" s="60">
        <f t="shared" si="17"/>
        <v>34.777312500000001</v>
      </c>
      <c r="Y41" s="69">
        <f t="shared" si="11"/>
        <v>2</v>
      </c>
      <c r="Z41" s="70" t="str">
        <f t="shared" si="4"/>
        <v/>
      </c>
      <c r="AA41" s="67" t="str">
        <f t="shared" si="18"/>
        <v/>
      </c>
      <c r="AB41" s="69" t="str">
        <f t="shared" si="5"/>
        <v>-</v>
      </c>
      <c r="AC41" s="58" t="str">
        <f t="shared" si="6"/>
        <v/>
      </c>
      <c r="AD41" s="74" t="str">
        <f t="shared" si="7"/>
        <v/>
      </c>
      <c r="AE41" s="75">
        <f>K21</f>
        <v>0</v>
      </c>
      <c r="AF41" s="78" t="str">
        <f t="shared" si="8"/>
        <v/>
      </c>
      <c r="AG41" s="79" t="str">
        <f t="shared" si="9"/>
        <v/>
      </c>
      <c r="AH41" s="79" t="str">
        <f t="shared" si="10"/>
        <v/>
      </c>
    </row>
    <row r="42" spans="1:34" ht="15.75" customHeight="1" x14ac:dyDescent="0.55000000000000004">
      <c r="A42" s="178"/>
      <c r="B42" s="179"/>
      <c r="C42" s="179"/>
      <c r="D42" s="180"/>
      <c r="E42" s="17"/>
      <c r="F42" s="165"/>
      <c r="G42" s="166"/>
      <c r="H42" s="166"/>
      <c r="I42" s="166"/>
      <c r="J42" s="166"/>
      <c r="K42" s="166"/>
      <c r="L42" s="166"/>
      <c r="M42" s="166"/>
      <c r="N42" s="166"/>
      <c r="O42" s="167"/>
      <c r="P42" s="20"/>
      <c r="S42" s="57">
        <v>3381968</v>
      </c>
      <c r="T42" s="64" t="s">
        <v>139</v>
      </c>
      <c r="U42" s="59">
        <v>14.114100000000001</v>
      </c>
      <c r="V42" s="60">
        <f t="shared" si="1"/>
        <v>17.642625000000002</v>
      </c>
      <c r="W42" s="60">
        <f t="shared" ref="W42:W49" si="19">U42+$U$15</f>
        <v>15.254100000000001</v>
      </c>
      <c r="X42" s="60">
        <f t="shared" ref="X42:X49" si="20">V42+$U$15</f>
        <v>18.782625000000003</v>
      </c>
      <c r="Y42" s="69">
        <f t="shared" si="11"/>
        <v>2</v>
      </c>
      <c r="Z42" s="70" t="str">
        <f t="shared" si="4"/>
        <v/>
      </c>
      <c r="AA42" s="67" t="str">
        <f t="shared" si="18"/>
        <v/>
      </c>
      <c r="AB42" s="69" t="str">
        <f t="shared" si="5"/>
        <v>-</v>
      </c>
      <c r="AC42" s="58" t="str">
        <f t="shared" si="6"/>
        <v/>
      </c>
      <c r="AD42" s="74" t="str">
        <f t="shared" si="7"/>
        <v/>
      </c>
      <c r="AE42" s="75">
        <f>L20</f>
        <v>0</v>
      </c>
      <c r="AF42" s="78" t="str">
        <f t="shared" si="8"/>
        <v/>
      </c>
      <c r="AG42" s="79" t="str">
        <f t="shared" si="9"/>
        <v/>
      </c>
      <c r="AH42" s="79" t="str">
        <f t="shared" si="10"/>
        <v/>
      </c>
    </row>
    <row r="43" spans="1:34" ht="15" customHeight="1" x14ac:dyDescent="0.55000000000000004">
      <c r="A43" s="178"/>
      <c r="B43" s="179"/>
      <c r="C43" s="179"/>
      <c r="D43" s="180"/>
      <c r="E43" s="17"/>
      <c r="F43" s="165"/>
      <c r="G43" s="166"/>
      <c r="H43" s="166"/>
      <c r="I43" s="166"/>
      <c r="J43" s="166"/>
      <c r="K43" s="166"/>
      <c r="L43" s="166"/>
      <c r="M43" s="166"/>
      <c r="N43" s="166"/>
      <c r="O43" s="167"/>
      <c r="P43" s="20"/>
      <c r="S43" s="57">
        <v>3381968</v>
      </c>
      <c r="T43" s="64" t="s">
        <v>119</v>
      </c>
      <c r="U43" s="60">
        <f>U42*(1+$U$14)</f>
        <v>17.642625000000002</v>
      </c>
      <c r="V43" s="60">
        <f t="shared" si="1"/>
        <v>22.053281250000005</v>
      </c>
      <c r="W43" s="60">
        <f t="shared" si="19"/>
        <v>18.782625000000003</v>
      </c>
      <c r="X43" s="60">
        <f t="shared" si="20"/>
        <v>23.193281250000005</v>
      </c>
      <c r="Y43" s="69">
        <f t="shared" si="11"/>
        <v>2</v>
      </c>
      <c r="Z43" s="70" t="str">
        <f t="shared" si="4"/>
        <v/>
      </c>
      <c r="AA43" s="67" t="str">
        <f t="shared" si="18"/>
        <v/>
      </c>
      <c r="AB43" s="69" t="str">
        <f t="shared" si="5"/>
        <v>-</v>
      </c>
      <c r="AC43" s="58" t="str">
        <f t="shared" si="6"/>
        <v/>
      </c>
      <c r="AD43" s="74" t="str">
        <f t="shared" si="7"/>
        <v/>
      </c>
      <c r="AE43" s="75">
        <f>L21</f>
        <v>0</v>
      </c>
      <c r="AF43" s="78" t="str">
        <f t="shared" si="8"/>
        <v/>
      </c>
      <c r="AG43" s="79" t="str">
        <f t="shared" si="9"/>
        <v/>
      </c>
      <c r="AH43" s="79" t="str">
        <f t="shared" si="10"/>
        <v/>
      </c>
    </row>
    <row r="44" spans="1:34" ht="27" customHeight="1" x14ac:dyDescent="0.55000000000000004">
      <c r="A44" s="178"/>
      <c r="B44" s="179"/>
      <c r="C44" s="179"/>
      <c r="D44" s="180"/>
      <c r="E44" s="17"/>
      <c r="F44" s="165"/>
      <c r="G44" s="166"/>
      <c r="H44" s="166"/>
      <c r="I44" s="166"/>
      <c r="J44" s="166"/>
      <c r="K44" s="166"/>
      <c r="L44" s="166"/>
      <c r="M44" s="166"/>
      <c r="N44" s="166"/>
      <c r="O44" s="167"/>
      <c r="P44" s="20"/>
      <c r="S44" s="57">
        <v>3381989</v>
      </c>
      <c r="T44" s="64" t="s">
        <v>140</v>
      </c>
      <c r="U44" s="59">
        <v>18.157039999999999</v>
      </c>
      <c r="V44" s="60">
        <f t="shared" si="1"/>
        <v>22.696299999999997</v>
      </c>
      <c r="W44" s="60">
        <f t="shared" si="19"/>
        <v>19.297039999999999</v>
      </c>
      <c r="X44" s="60">
        <f t="shared" si="20"/>
        <v>23.836299999999998</v>
      </c>
      <c r="Y44" s="69">
        <f t="shared" si="11"/>
        <v>2</v>
      </c>
      <c r="Z44" s="70" t="str">
        <f t="shared" si="4"/>
        <v/>
      </c>
      <c r="AA44" s="67" t="str">
        <f t="shared" si="18"/>
        <v/>
      </c>
      <c r="AB44" s="69" t="str">
        <f t="shared" si="5"/>
        <v>-</v>
      </c>
      <c r="AC44" s="58" t="str">
        <f t="shared" si="6"/>
        <v/>
      </c>
      <c r="AD44" s="74" t="str">
        <f t="shared" si="7"/>
        <v/>
      </c>
      <c r="AE44" s="75">
        <f>M20</f>
        <v>0</v>
      </c>
      <c r="AF44" s="78" t="str">
        <f t="shared" si="8"/>
        <v/>
      </c>
      <c r="AG44" s="79" t="str">
        <f t="shared" si="9"/>
        <v/>
      </c>
      <c r="AH44" s="79" t="str">
        <f t="shared" si="10"/>
        <v/>
      </c>
    </row>
    <row r="45" spans="1:34" ht="30" customHeight="1" x14ac:dyDescent="0.55000000000000004">
      <c r="A45" s="181"/>
      <c r="B45" s="182"/>
      <c r="C45" s="182"/>
      <c r="D45" s="183"/>
      <c r="E45" s="17"/>
      <c r="F45" s="165"/>
      <c r="G45" s="166"/>
      <c r="H45" s="166"/>
      <c r="I45" s="166"/>
      <c r="J45" s="166"/>
      <c r="K45" s="166"/>
      <c r="L45" s="166"/>
      <c r="M45" s="166"/>
      <c r="N45" s="166"/>
      <c r="O45" s="167"/>
      <c r="P45" s="20"/>
      <c r="S45" s="57">
        <v>3381989</v>
      </c>
      <c r="T45" s="64" t="s">
        <v>120</v>
      </c>
      <c r="U45" s="60">
        <f>U44*(1+$U$14)</f>
        <v>22.696299999999997</v>
      </c>
      <c r="V45" s="60">
        <f t="shared" si="1"/>
        <v>28.370374999999996</v>
      </c>
      <c r="W45" s="60">
        <f t="shared" si="19"/>
        <v>23.836299999999998</v>
      </c>
      <c r="X45" s="60">
        <f t="shared" si="20"/>
        <v>29.510374999999996</v>
      </c>
      <c r="Y45" s="69">
        <f t="shared" si="11"/>
        <v>2</v>
      </c>
      <c r="Z45" s="70" t="str">
        <f t="shared" si="4"/>
        <v/>
      </c>
      <c r="AA45" s="67" t="str">
        <f t="shared" si="18"/>
        <v/>
      </c>
      <c r="AB45" s="69" t="str">
        <f t="shared" si="5"/>
        <v>-</v>
      </c>
      <c r="AC45" s="58" t="str">
        <f t="shared" si="6"/>
        <v/>
      </c>
      <c r="AD45" s="74" t="str">
        <f t="shared" si="7"/>
        <v/>
      </c>
      <c r="AE45" s="75">
        <f>M21</f>
        <v>0</v>
      </c>
      <c r="AF45" s="78" t="str">
        <f t="shared" si="8"/>
        <v/>
      </c>
      <c r="AG45" s="79" t="str">
        <f t="shared" si="9"/>
        <v/>
      </c>
      <c r="AH45" s="79" t="str">
        <f t="shared" si="10"/>
        <v/>
      </c>
    </row>
    <row r="46" spans="1:34" ht="15" customHeight="1" thickBot="1" x14ac:dyDescent="0.6">
      <c r="A46" s="29"/>
      <c r="B46" s="10"/>
      <c r="C46" s="10"/>
      <c r="D46" s="10"/>
      <c r="E46" s="17"/>
      <c r="F46" s="165"/>
      <c r="G46" s="166"/>
      <c r="H46" s="166"/>
      <c r="I46" s="166"/>
      <c r="J46" s="166"/>
      <c r="K46" s="166"/>
      <c r="L46" s="166"/>
      <c r="M46" s="166"/>
      <c r="N46" s="166"/>
      <c r="O46" s="167"/>
      <c r="P46" s="20"/>
      <c r="S46" s="57">
        <v>3381997</v>
      </c>
      <c r="T46" s="64" t="s">
        <v>141</v>
      </c>
      <c r="U46" s="59">
        <v>20.173340000000003</v>
      </c>
      <c r="V46" s="60">
        <f t="shared" si="1"/>
        <v>25.216675000000002</v>
      </c>
      <c r="W46" s="60">
        <f t="shared" si="19"/>
        <v>21.313340000000004</v>
      </c>
      <c r="X46" s="60">
        <f t="shared" si="20"/>
        <v>26.356675000000003</v>
      </c>
      <c r="Y46" s="69">
        <f t="shared" si="11"/>
        <v>2</v>
      </c>
      <c r="Z46" s="70" t="str">
        <f t="shared" si="4"/>
        <v/>
      </c>
      <c r="AA46" s="67" t="str">
        <f t="shared" si="18"/>
        <v/>
      </c>
      <c r="AB46" s="69" t="str">
        <f t="shared" si="5"/>
        <v>-</v>
      </c>
      <c r="AC46" s="58" t="str">
        <f t="shared" si="6"/>
        <v/>
      </c>
      <c r="AD46" s="74" t="str">
        <f t="shared" si="7"/>
        <v/>
      </c>
      <c r="AE46" s="75">
        <f>N20</f>
        <v>0</v>
      </c>
      <c r="AF46" s="78" t="str">
        <f t="shared" si="8"/>
        <v/>
      </c>
      <c r="AG46" s="79" t="str">
        <f t="shared" si="9"/>
        <v/>
      </c>
      <c r="AH46" s="79" t="str">
        <f t="shared" si="10"/>
        <v/>
      </c>
    </row>
    <row r="47" spans="1:34" ht="15" customHeight="1" x14ac:dyDescent="0.55000000000000004">
      <c r="A47" s="169" t="s">
        <v>2</v>
      </c>
      <c r="B47" s="170"/>
      <c r="C47" s="170"/>
      <c r="D47" s="171"/>
      <c r="E47" s="17"/>
      <c r="F47" s="165"/>
      <c r="G47" s="166"/>
      <c r="H47" s="166"/>
      <c r="I47" s="166"/>
      <c r="J47" s="166"/>
      <c r="K47" s="166"/>
      <c r="L47" s="166"/>
      <c r="M47" s="166"/>
      <c r="N47" s="166"/>
      <c r="O47" s="167"/>
      <c r="P47" s="20"/>
      <c r="S47" s="57">
        <v>3381997</v>
      </c>
      <c r="T47" s="64" t="s">
        <v>121</v>
      </c>
      <c r="U47" s="60">
        <f>U46*(1+$U$14)</f>
        <v>25.216675000000002</v>
      </c>
      <c r="V47" s="60">
        <f t="shared" si="1"/>
        <v>31.520843750000004</v>
      </c>
      <c r="W47" s="60">
        <f t="shared" si="19"/>
        <v>26.356675000000003</v>
      </c>
      <c r="X47" s="60">
        <f t="shared" si="20"/>
        <v>32.660843750000005</v>
      </c>
      <c r="Y47" s="69">
        <f t="shared" si="11"/>
        <v>2</v>
      </c>
      <c r="Z47" s="70" t="str">
        <f t="shared" si="4"/>
        <v/>
      </c>
      <c r="AA47" s="67" t="str">
        <f t="shared" si="18"/>
        <v/>
      </c>
      <c r="AB47" s="69" t="str">
        <f t="shared" si="5"/>
        <v>-</v>
      </c>
      <c r="AC47" s="58" t="str">
        <f t="shared" si="6"/>
        <v/>
      </c>
      <c r="AD47" s="74" t="str">
        <f t="shared" si="7"/>
        <v/>
      </c>
      <c r="AE47" s="75">
        <f>N21</f>
        <v>0</v>
      </c>
      <c r="AF47" s="78" t="str">
        <f t="shared" si="8"/>
        <v/>
      </c>
      <c r="AG47" s="79" t="str">
        <f t="shared" si="9"/>
        <v/>
      </c>
      <c r="AH47" s="79" t="str">
        <f t="shared" si="10"/>
        <v/>
      </c>
    </row>
    <row r="48" spans="1:34" ht="15" customHeight="1" x14ac:dyDescent="0.55000000000000004">
      <c r="A48" s="172"/>
      <c r="B48" s="173"/>
      <c r="C48" s="173"/>
      <c r="D48" s="174"/>
      <c r="E48" s="17"/>
      <c r="F48" s="165"/>
      <c r="G48" s="166"/>
      <c r="H48" s="166"/>
      <c r="I48" s="166"/>
      <c r="J48" s="166"/>
      <c r="K48" s="166"/>
      <c r="L48" s="166"/>
      <c r="M48" s="166"/>
      <c r="N48" s="166"/>
      <c r="O48" s="167"/>
      <c r="P48" s="20"/>
      <c r="S48" s="57">
        <v>3382005</v>
      </c>
      <c r="T48" s="64" t="s">
        <v>142</v>
      </c>
      <c r="U48" s="59">
        <v>24.216280000000001</v>
      </c>
      <c r="V48" s="60">
        <f t="shared" si="1"/>
        <v>30.270350000000001</v>
      </c>
      <c r="W48" s="60">
        <f t="shared" si="19"/>
        <v>25.356280000000002</v>
      </c>
      <c r="X48" s="60">
        <f t="shared" si="20"/>
        <v>31.410350000000001</v>
      </c>
      <c r="Y48" s="69">
        <f t="shared" si="11"/>
        <v>2</v>
      </c>
      <c r="Z48" s="70" t="str">
        <f t="shared" si="4"/>
        <v/>
      </c>
      <c r="AA48" s="67" t="str">
        <f t="shared" si="18"/>
        <v/>
      </c>
      <c r="AB48" s="69" t="str">
        <f t="shared" si="5"/>
        <v>-</v>
      </c>
      <c r="AC48" s="58" t="str">
        <f t="shared" si="6"/>
        <v/>
      </c>
      <c r="AD48" s="74" t="str">
        <f t="shared" si="7"/>
        <v/>
      </c>
      <c r="AE48" s="75">
        <f>O20</f>
        <v>0</v>
      </c>
      <c r="AF48" s="78" t="str">
        <f t="shared" si="8"/>
        <v/>
      </c>
      <c r="AG48" s="79" t="str">
        <f t="shared" si="9"/>
        <v/>
      </c>
      <c r="AH48" s="79" t="str">
        <f t="shared" si="10"/>
        <v/>
      </c>
    </row>
    <row r="49" spans="1:34" ht="15" customHeight="1" x14ac:dyDescent="0.55000000000000004">
      <c r="A49" s="195"/>
      <c r="B49" s="196"/>
      <c r="C49" s="196"/>
      <c r="D49" s="197"/>
      <c r="E49" s="17"/>
      <c r="F49" s="165"/>
      <c r="G49" s="166"/>
      <c r="H49" s="166"/>
      <c r="I49" s="166"/>
      <c r="J49" s="166"/>
      <c r="K49" s="166"/>
      <c r="L49" s="166"/>
      <c r="M49" s="166"/>
      <c r="N49" s="166"/>
      <c r="O49" s="167"/>
      <c r="P49" s="20"/>
      <c r="S49" s="101">
        <v>3382005</v>
      </c>
      <c r="T49" s="102" t="s">
        <v>122</v>
      </c>
      <c r="U49" s="60">
        <f>U48*(1+$U$14)</f>
        <v>30.270350000000001</v>
      </c>
      <c r="V49" s="60">
        <f t="shared" si="1"/>
        <v>37.837937500000002</v>
      </c>
      <c r="W49" s="60">
        <f t="shared" si="19"/>
        <v>31.410350000000001</v>
      </c>
      <c r="X49" s="60">
        <f t="shared" si="20"/>
        <v>38.977937500000003</v>
      </c>
      <c r="Y49" s="69">
        <f t="shared" si="11"/>
        <v>2</v>
      </c>
      <c r="Z49" s="70" t="str">
        <f t="shared" si="4"/>
        <v/>
      </c>
      <c r="AA49" s="67" t="str">
        <f t="shared" si="18"/>
        <v/>
      </c>
      <c r="AB49" s="69" t="str">
        <f t="shared" si="5"/>
        <v>-</v>
      </c>
      <c r="AC49" s="58" t="str">
        <f t="shared" si="6"/>
        <v/>
      </c>
      <c r="AD49" s="74" t="str">
        <f t="shared" si="7"/>
        <v/>
      </c>
      <c r="AE49" s="75">
        <f>O21</f>
        <v>0</v>
      </c>
      <c r="AF49" s="78" t="str">
        <f t="shared" si="8"/>
        <v/>
      </c>
      <c r="AG49" s="79" t="str">
        <f t="shared" si="9"/>
        <v/>
      </c>
      <c r="AH49" s="79" t="str">
        <f t="shared" si="10"/>
        <v/>
      </c>
    </row>
    <row r="50" spans="1:34" ht="15" customHeight="1" x14ac:dyDescent="0.55000000000000004">
      <c r="A50" s="198"/>
      <c r="B50" s="199"/>
      <c r="C50" s="199"/>
      <c r="D50" s="200"/>
      <c r="E50" s="17"/>
      <c r="F50" s="165"/>
      <c r="G50" s="166"/>
      <c r="H50" s="166"/>
      <c r="I50" s="166"/>
      <c r="J50" s="166"/>
      <c r="K50" s="166"/>
      <c r="L50" s="166"/>
      <c r="M50" s="166"/>
      <c r="N50" s="166"/>
      <c r="O50" s="167"/>
      <c r="P50" s="20"/>
      <c r="S50" s="57">
        <v>3381726</v>
      </c>
      <c r="T50" s="64" t="s">
        <v>143</v>
      </c>
      <c r="U50" s="59">
        <v>16.15108</v>
      </c>
      <c r="V50" s="60">
        <f t="shared" si="1"/>
        <v>20.188850000000002</v>
      </c>
      <c r="W50" s="60">
        <f t="shared" ref="W50:W57" si="21">U50+$U$15</f>
        <v>17.291080000000001</v>
      </c>
      <c r="X50" s="60">
        <f t="shared" ref="X50:X57" si="22">V50+$U$15</f>
        <v>21.328850000000003</v>
      </c>
      <c r="Y50" s="69">
        <f t="shared" si="11"/>
        <v>2</v>
      </c>
      <c r="Z50" s="70" t="str">
        <f t="shared" si="4"/>
        <v/>
      </c>
      <c r="AA50" s="67" t="str">
        <f t="shared" si="18"/>
        <v/>
      </c>
      <c r="AB50" s="69" t="str">
        <f t="shared" si="5"/>
        <v>-</v>
      </c>
      <c r="AC50" s="58" t="str">
        <f t="shared" si="6"/>
        <v/>
      </c>
      <c r="AD50" s="74" t="str">
        <f t="shared" si="7"/>
        <v/>
      </c>
      <c r="AE50" s="75">
        <f>H23</f>
        <v>0</v>
      </c>
      <c r="AF50" s="78" t="str">
        <f t="shared" si="8"/>
        <v/>
      </c>
      <c r="AG50" s="79" t="str">
        <f t="shared" si="9"/>
        <v/>
      </c>
      <c r="AH50" s="79" t="str">
        <f t="shared" si="10"/>
        <v/>
      </c>
    </row>
    <row r="51" spans="1:34" ht="16.5" customHeight="1" x14ac:dyDescent="0.55000000000000004">
      <c r="A51" s="198"/>
      <c r="B51" s="199"/>
      <c r="C51" s="199"/>
      <c r="D51" s="200"/>
      <c r="E51" s="17"/>
      <c r="F51" s="165"/>
      <c r="G51" s="166"/>
      <c r="H51" s="166"/>
      <c r="I51" s="166"/>
      <c r="J51" s="166"/>
      <c r="K51" s="166"/>
      <c r="L51" s="166"/>
      <c r="M51" s="166"/>
      <c r="N51" s="166"/>
      <c r="O51" s="167"/>
      <c r="P51" s="20"/>
      <c r="S51" s="57">
        <v>3381726</v>
      </c>
      <c r="T51" s="64" t="s">
        <v>123</v>
      </c>
      <c r="U51" s="60">
        <f>U50*(1+$U$14)</f>
        <v>20.188850000000002</v>
      </c>
      <c r="V51" s="60">
        <f t="shared" si="1"/>
        <v>25.236062500000003</v>
      </c>
      <c r="W51" s="60">
        <f t="shared" si="21"/>
        <v>21.328850000000003</v>
      </c>
      <c r="X51" s="60">
        <f t="shared" si="22"/>
        <v>26.376062500000003</v>
      </c>
      <c r="Y51" s="69">
        <f t="shared" si="11"/>
        <v>2</v>
      </c>
      <c r="Z51" s="70" t="str">
        <f t="shared" si="4"/>
        <v/>
      </c>
      <c r="AA51" s="67" t="str">
        <f t="shared" si="18"/>
        <v/>
      </c>
      <c r="AB51" s="69" t="str">
        <f t="shared" si="5"/>
        <v>-</v>
      </c>
      <c r="AC51" s="58" t="str">
        <f t="shared" si="6"/>
        <v/>
      </c>
      <c r="AD51" s="74" t="str">
        <f t="shared" si="7"/>
        <v/>
      </c>
      <c r="AE51" s="75">
        <f>H24</f>
        <v>0</v>
      </c>
      <c r="AF51" s="78" t="str">
        <f t="shared" si="8"/>
        <v/>
      </c>
      <c r="AG51" s="79" t="str">
        <f t="shared" si="9"/>
        <v/>
      </c>
      <c r="AH51" s="79" t="str">
        <f t="shared" si="10"/>
        <v/>
      </c>
    </row>
    <row r="52" spans="1:34" ht="16.5" customHeight="1" thickBot="1" x14ac:dyDescent="0.6">
      <c r="A52" s="201"/>
      <c r="B52" s="202"/>
      <c r="C52" s="202"/>
      <c r="D52" s="203"/>
      <c r="E52" s="17"/>
      <c r="F52" s="165"/>
      <c r="G52" s="166"/>
      <c r="H52" s="166"/>
      <c r="I52" s="166"/>
      <c r="J52" s="166"/>
      <c r="K52" s="166"/>
      <c r="L52" s="166"/>
      <c r="M52" s="166"/>
      <c r="N52" s="166"/>
      <c r="O52" s="167"/>
      <c r="P52" s="20"/>
      <c r="S52" s="57">
        <v>3381884</v>
      </c>
      <c r="T52" s="64" t="s">
        <v>144</v>
      </c>
      <c r="U52" s="59">
        <v>22.87208</v>
      </c>
      <c r="V52" s="60">
        <f t="shared" si="1"/>
        <v>28.5901</v>
      </c>
      <c r="W52" s="60">
        <f t="shared" si="21"/>
        <v>24.012080000000001</v>
      </c>
      <c r="X52" s="60">
        <f t="shared" si="22"/>
        <v>29.7301</v>
      </c>
      <c r="Y52" s="69">
        <f t="shared" si="11"/>
        <v>2</v>
      </c>
      <c r="Z52" s="70" t="str">
        <f t="shared" si="4"/>
        <v/>
      </c>
      <c r="AA52" s="67" t="str">
        <f t="shared" si="18"/>
        <v/>
      </c>
      <c r="AB52" s="69" t="str">
        <f t="shared" si="5"/>
        <v>-</v>
      </c>
      <c r="AC52" s="58" t="str">
        <f t="shared" si="6"/>
        <v/>
      </c>
      <c r="AD52" s="74" t="str">
        <f t="shared" si="7"/>
        <v/>
      </c>
      <c r="AE52" s="75">
        <f>I23</f>
        <v>0</v>
      </c>
      <c r="AF52" s="78" t="str">
        <f t="shared" si="8"/>
        <v/>
      </c>
      <c r="AG52" s="79" t="str">
        <f t="shared" si="9"/>
        <v/>
      </c>
      <c r="AH52" s="79" t="str">
        <f t="shared" si="10"/>
        <v/>
      </c>
    </row>
    <row r="53" spans="1:34" ht="14.4" x14ac:dyDescent="0.55000000000000004">
      <c r="A53" s="28"/>
      <c r="B53" s="19"/>
      <c r="C53" s="19"/>
      <c r="D53" s="19"/>
      <c r="E53" s="17"/>
      <c r="F53" s="165"/>
      <c r="G53" s="166"/>
      <c r="H53" s="166"/>
      <c r="I53" s="166"/>
      <c r="J53" s="166"/>
      <c r="K53" s="166"/>
      <c r="L53" s="166"/>
      <c r="M53" s="166"/>
      <c r="N53" s="166"/>
      <c r="O53" s="167"/>
      <c r="P53" s="20"/>
      <c r="S53" s="57">
        <v>3381884</v>
      </c>
      <c r="T53" s="64" t="s">
        <v>124</v>
      </c>
      <c r="U53" s="60">
        <f>U52*(1+$U$14)</f>
        <v>28.5901</v>
      </c>
      <c r="V53" s="60">
        <f t="shared" si="1"/>
        <v>35.737625000000001</v>
      </c>
      <c r="W53" s="60">
        <f t="shared" si="21"/>
        <v>29.7301</v>
      </c>
      <c r="X53" s="60">
        <f t="shared" si="22"/>
        <v>36.877625000000002</v>
      </c>
      <c r="Y53" s="69">
        <f t="shared" si="11"/>
        <v>2</v>
      </c>
      <c r="Z53" s="70" t="str">
        <f t="shared" si="4"/>
        <v/>
      </c>
      <c r="AA53" s="67" t="str">
        <f t="shared" si="18"/>
        <v/>
      </c>
      <c r="AB53" s="69" t="str">
        <f t="shared" si="5"/>
        <v>-</v>
      </c>
      <c r="AC53" s="58" t="str">
        <f t="shared" si="6"/>
        <v/>
      </c>
      <c r="AD53" s="74" t="str">
        <f t="shared" si="7"/>
        <v/>
      </c>
      <c r="AE53" s="75">
        <f>I24</f>
        <v>0</v>
      </c>
      <c r="AF53" s="78" t="str">
        <f t="shared" si="8"/>
        <v/>
      </c>
      <c r="AG53" s="79" t="str">
        <f t="shared" si="9"/>
        <v/>
      </c>
      <c r="AH53" s="79" t="str">
        <f t="shared" si="10"/>
        <v/>
      </c>
    </row>
    <row r="54" spans="1:34" ht="14.7" thickBot="1" x14ac:dyDescent="0.6">
      <c r="A54" s="113" t="s">
        <v>238</v>
      </c>
      <c r="B54" s="19"/>
      <c r="C54" s="19"/>
      <c r="D54" s="19"/>
      <c r="E54" s="17"/>
      <c r="F54" s="165"/>
      <c r="G54" s="166"/>
      <c r="H54" s="166"/>
      <c r="I54" s="166"/>
      <c r="J54" s="166"/>
      <c r="K54" s="166"/>
      <c r="L54" s="166"/>
      <c r="M54" s="166"/>
      <c r="N54" s="166"/>
      <c r="O54" s="168"/>
      <c r="P54" s="20"/>
      <c r="S54" s="57">
        <v>3381904</v>
      </c>
      <c r="T54" s="64" t="s">
        <v>145</v>
      </c>
      <c r="U54" s="59">
        <v>24.216280000000001</v>
      </c>
      <c r="V54" s="60">
        <f t="shared" si="1"/>
        <v>30.270350000000001</v>
      </c>
      <c r="W54" s="60">
        <f t="shared" si="21"/>
        <v>25.356280000000002</v>
      </c>
      <c r="X54" s="60">
        <f t="shared" si="22"/>
        <v>31.410350000000001</v>
      </c>
      <c r="Y54" s="69">
        <f t="shared" si="11"/>
        <v>2</v>
      </c>
      <c r="Z54" s="70" t="str">
        <f t="shared" si="4"/>
        <v/>
      </c>
      <c r="AA54" s="67" t="str">
        <f t="shared" si="18"/>
        <v/>
      </c>
      <c r="AB54" s="69" t="str">
        <f t="shared" si="5"/>
        <v>-</v>
      </c>
      <c r="AC54" s="58" t="str">
        <f t="shared" si="6"/>
        <v/>
      </c>
      <c r="AD54" s="74" t="str">
        <f t="shared" si="7"/>
        <v/>
      </c>
      <c r="AE54" s="75">
        <f>J23</f>
        <v>0</v>
      </c>
      <c r="AF54" s="78" t="str">
        <f t="shared" si="8"/>
        <v/>
      </c>
      <c r="AG54" s="79" t="str">
        <f t="shared" si="9"/>
        <v/>
      </c>
      <c r="AH54" s="79" t="str">
        <f t="shared" si="10"/>
        <v/>
      </c>
    </row>
    <row r="55" spans="1:34" ht="92.4" customHeight="1" thickBot="1" x14ac:dyDescent="0.6">
      <c r="A55" s="42"/>
      <c r="B55" s="159" t="s">
        <v>225</v>
      </c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1"/>
      <c r="O55" s="119"/>
      <c r="P55" s="31"/>
      <c r="S55" s="57">
        <v>3381904</v>
      </c>
      <c r="T55" s="64" t="s">
        <v>125</v>
      </c>
      <c r="U55" s="60">
        <f>U54*(1+$U$14)</f>
        <v>30.270350000000001</v>
      </c>
      <c r="V55" s="60">
        <f t="shared" si="1"/>
        <v>37.837937500000002</v>
      </c>
      <c r="W55" s="60">
        <f t="shared" si="21"/>
        <v>31.410350000000001</v>
      </c>
      <c r="X55" s="60">
        <f t="shared" si="22"/>
        <v>38.977937500000003</v>
      </c>
      <c r="Y55" s="69">
        <f t="shared" si="11"/>
        <v>2</v>
      </c>
      <c r="Z55" s="70" t="str">
        <f t="shared" si="4"/>
        <v/>
      </c>
      <c r="AA55" s="67" t="str">
        <f t="shared" si="18"/>
        <v/>
      </c>
      <c r="AB55" s="69" t="str">
        <f t="shared" si="5"/>
        <v>-</v>
      </c>
      <c r="AC55" s="58" t="str">
        <f t="shared" si="6"/>
        <v/>
      </c>
      <c r="AD55" s="74" t="str">
        <f t="shared" si="7"/>
        <v/>
      </c>
      <c r="AE55" s="75">
        <f>J24</f>
        <v>0</v>
      </c>
      <c r="AF55" s="78" t="str">
        <f t="shared" si="8"/>
        <v/>
      </c>
      <c r="AG55" s="79" t="str">
        <f t="shared" si="9"/>
        <v/>
      </c>
      <c r="AH55" s="79" t="str">
        <f t="shared" si="10"/>
        <v/>
      </c>
    </row>
    <row r="56" spans="1:34" ht="16.8" customHeight="1" x14ac:dyDescent="0.55000000000000004">
      <c r="A56" s="94" t="s">
        <v>233</v>
      </c>
      <c r="B56" s="2"/>
      <c r="C56" s="2"/>
      <c r="D56" s="2"/>
      <c r="E56" s="1"/>
      <c r="F56" s="5"/>
      <c r="G56" s="5"/>
      <c r="H56" s="5"/>
      <c r="I56" s="5"/>
      <c r="J56" s="5"/>
      <c r="K56" s="5"/>
      <c r="L56" s="5"/>
      <c r="M56" s="5"/>
      <c r="N56" s="5"/>
      <c r="O56" s="5"/>
      <c r="S56" s="57">
        <v>3381958</v>
      </c>
      <c r="T56" s="64" t="s">
        <v>146</v>
      </c>
      <c r="U56" s="59">
        <v>30.937280000000001</v>
      </c>
      <c r="V56" s="60">
        <f t="shared" si="1"/>
        <v>38.671599999999998</v>
      </c>
      <c r="W56" s="60">
        <f t="shared" si="21"/>
        <v>32.077280000000002</v>
      </c>
      <c r="X56" s="60">
        <f t="shared" si="22"/>
        <v>39.811599999999999</v>
      </c>
      <c r="Y56" s="69">
        <f t="shared" si="11"/>
        <v>2</v>
      </c>
      <c r="Z56" s="70" t="str">
        <f t="shared" si="4"/>
        <v/>
      </c>
      <c r="AA56" s="67" t="str">
        <f t="shared" si="18"/>
        <v/>
      </c>
      <c r="AB56" s="69" t="str">
        <f t="shared" si="5"/>
        <v>-</v>
      </c>
      <c r="AC56" s="58" t="str">
        <f t="shared" si="6"/>
        <v/>
      </c>
      <c r="AD56" s="74" t="str">
        <f t="shared" si="7"/>
        <v/>
      </c>
      <c r="AE56" s="75">
        <f>K23</f>
        <v>0</v>
      </c>
      <c r="AF56" s="78" t="str">
        <f t="shared" si="8"/>
        <v/>
      </c>
      <c r="AG56" s="79" t="str">
        <f t="shared" si="9"/>
        <v/>
      </c>
      <c r="AH56" s="79" t="str">
        <f t="shared" si="10"/>
        <v/>
      </c>
    </row>
    <row r="57" spans="1:34" ht="9" customHeight="1" x14ac:dyDescent="0.55000000000000004">
      <c r="A57" s="2"/>
      <c r="B57" s="2"/>
      <c r="C57" s="2"/>
      <c r="D57" s="2"/>
      <c r="E57" s="1"/>
      <c r="F57" s="5"/>
      <c r="G57" s="5"/>
      <c r="H57" s="5"/>
      <c r="I57" s="5"/>
      <c r="J57" s="5"/>
      <c r="K57" s="5"/>
      <c r="L57" s="5"/>
      <c r="M57" s="5"/>
      <c r="N57" s="5"/>
      <c r="O57" s="5"/>
      <c r="S57" s="57">
        <v>3381958</v>
      </c>
      <c r="T57" s="64" t="s">
        <v>126</v>
      </c>
      <c r="U57" s="60">
        <f>U56*(1+$U$14)</f>
        <v>38.671599999999998</v>
      </c>
      <c r="V57" s="60">
        <f t="shared" si="1"/>
        <v>48.339500000000001</v>
      </c>
      <c r="W57" s="60">
        <f t="shared" si="21"/>
        <v>39.811599999999999</v>
      </c>
      <c r="X57" s="60">
        <f t="shared" si="22"/>
        <v>49.479500000000002</v>
      </c>
      <c r="Y57" s="69">
        <f t="shared" si="11"/>
        <v>2</v>
      </c>
      <c r="Z57" s="70" t="str">
        <f t="shared" si="4"/>
        <v/>
      </c>
      <c r="AA57" s="67" t="str">
        <f t="shared" si="18"/>
        <v/>
      </c>
      <c r="AB57" s="69" t="str">
        <f t="shared" si="5"/>
        <v>-</v>
      </c>
      <c r="AC57" s="58" t="str">
        <f t="shared" si="6"/>
        <v/>
      </c>
      <c r="AD57" s="74" t="str">
        <f t="shared" si="7"/>
        <v/>
      </c>
      <c r="AE57" s="75">
        <f>K24</f>
        <v>0</v>
      </c>
      <c r="AF57" s="78" t="str">
        <f t="shared" si="8"/>
        <v/>
      </c>
      <c r="AG57" s="79" t="str">
        <f t="shared" si="9"/>
        <v/>
      </c>
      <c r="AH57" s="79" t="str">
        <f t="shared" si="10"/>
        <v/>
      </c>
    </row>
    <row r="58" spans="1:34" ht="25.05" hidden="1" customHeight="1" x14ac:dyDescent="0.7">
      <c r="A58" s="148"/>
      <c r="B58" s="148"/>
      <c r="C58" s="148"/>
      <c r="D58" s="148"/>
      <c r="E58" s="1"/>
      <c r="F58" s="6"/>
      <c r="G58" s="6"/>
      <c r="H58" s="6"/>
      <c r="I58" s="6"/>
      <c r="J58" s="6"/>
      <c r="K58" s="6"/>
      <c r="L58" s="6"/>
      <c r="M58" s="6"/>
      <c r="N58" s="6"/>
      <c r="O58" s="6"/>
      <c r="S58" s="57">
        <v>3381970</v>
      </c>
      <c r="T58" s="102" t="s">
        <v>147</v>
      </c>
      <c r="U58" s="59">
        <v>19.510000000000002</v>
      </c>
      <c r="V58" s="60">
        <f t="shared" si="1"/>
        <v>24.387500000000003</v>
      </c>
      <c r="W58" s="60">
        <f t="shared" ref="W58:W65" si="23">U58+$U$15</f>
        <v>20.650000000000002</v>
      </c>
      <c r="X58" s="60">
        <f t="shared" ref="X58:X65" si="24">V58+$U$15</f>
        <v>25.527500000000003</v>
      </c>
      <c r="Y58" s="69">
        <f t="shared" si="11"/>
        <v>2</v>
      </c>
      <c r="Z58" s="70" t="str">
        <f t="shared" si="4"/>
        <v/>
      </c>
      <c r="AA58" s="67" t="str">
        <f t="shared" si="18"/>
        <v/>
      </c>
      <c r="AB58" s="69" t="str">
        <f t="shared" si="5"/>
        <v>-</v>
      </c>
      <c r="AC58" s="58" t="str">
        <f t="shared" si="6"/>
        <v/>
      </c>
      <c r="AD58" s="74" t="str">
        <f t="shared" si="7"/>
        <v/>
      </c>
      <c r="AE58" s="75">
        <f>L23</f>
        <v>0</v>
      </c>
      <c r="AF58" s="78" t="str">
        <f t="shared" si="8"/>
        <v/>
      </c>
      <c r="AG58" s="79" t="str">
        <f t="shared" si="9"/>
        <v/>
      </c>
      <c r="AH58" s="79" t="str">
        <f t="shared" si="10"/>
        <v/>
      </c>
    </row>
    <row r="59" spans="1:34" ht="25.05" hidden="1" customHeight="1" x14ac:dyDescent="0.7">
      <c r="A59" s="6"/>
      <c r="B59" s="6"/>
      <c r="C59" s="6"/>
      <c r="D59" s="6"/>
      <c r="E59" s="1"/>
      <c r="S59" s="57">
        <v>3381970</v>
      </c>
      <c r="T59" s="102" t="s">
        <v>183</v>
      </c>
      <c r="U59" s="60">
        <f>U58*(1+$U$14)</f>
        <v>24.387500000000003</v>
      </c>
      <c r="V59" s="60">
        <f t="shared" si="1"/>
        <v>30.484375000000004</v>
      </c>
      <c r="W59" s="60">
        <f t="shared" si="23"/>
        <v>25.527500000000003</v>
      </c>
      <c r="X59" s="60">
        <f t="shared" si="24"/>
        <v>31.624375000000004</v>
      </c>
      <c r="Y59" s="69">
        <f t="shared" si="11"/>
        <v>2</v>
      </c>
      <c r="Z59" s="70" t="str">
        <f t="shared" si="4"/>
        <v/>
      </c>
      <c r="AA59" s="67" t="str">
        <f t="shared" si="18"/>
        <v/>
      </c>
      <c r="AB59" s="69" t="str">
        <f t="shared" si="5"/>
        <v>-</v>
      </c>
      <c r="AC59" s="58" t="str">
        <f t="shared" si="6"/>
        <v/>
      </c>
      <c r="AD59" s="74" t="str">
        <f t="shared" si="7"/>
        <v/>
      </c>
      <c r="AE59" s="75">
        <f>L24</f>
        <v>0</v>
      </c>
      <c r="AF59" s="78" t="str">
        <f t="shared" si="8"/>
        <v/>
      </c>
      <c r="AG59" s="79" t="str">
        <f t="shared" si="9"/>
        <v/>
      </c>
      <c r="AH59" s="79" t="str">
        <f t="shared" si="10"/>
        <v/>
      </c>
    </row>
    <row r="60" spans="1:34" ht="25.05" hidden="1" customHeight="1" x14ac:dyDescent="0.55000000000000004">
      <c r="E60" s="1"/>
      <c r="S60" s="57">
        <v>3381990</v>
      </c>
      <c r="T60" s="102" t="s">
        <v>148</v>
      </c>
      <c r="U60" s="59">
        <v>26.01</v>
      </c>
      <c r="V60" s="60">
        <f t="shared" si="1"/>
        <v>32.512500000000003</v>
      </c>
      <c r="W60" s="60">
        <f t="shared" si="23"/>
        <v>27.150000000000002</v>
      </c>
      <c r="X60" s="60">
        <f t="shared" si="24"/>
        <v>33.652500000000003</v>
      </c>
      <c r="Y60" s="69">
        <f t="shared" si="11"/>
        <v>2</v>
      </c>
      <c r="Z60" s="70" t="str">
        <f t="shared" si="4"/>
        <v/>
      </c>
      <c r="AA60" s="67" t="str">
        <f t="shared" si="18"/>
        <v/>
      </c>
      <c r="AB60" s="69" t="str">
        <f t="shared" si="5"/>
        <v>-</v>
      </c>
      <c r="AC60" s="58" t="str">
        <f t="shared" si="6"/>
        <v/>
      </c>
      <c r="AD60" s="74" t="str">
        <f t="shared" si="7"/>
        <v/>
      </c>
      <c r="AE60" s="75">
        <f>M23</f>
        <v>0</v>
      </c>
      <c r="AF60" s="78" t="str">
        <f t="shared" si="8"/>
        <v/>
      </c>
      <c r="AG60" s="79" t="str">
        <f t="shared" si="9"/>
        <v/>
      </c>
      <c r="AH60" s="79" t="str">
        <f t="shared" si="10"/>
        <v/>
      </c>
    </row>
    <row r="61" spans="1:34" ht="25.05" hidden="1" customHeight="1" x14ac:dyDescent="0.55000000000000004">
      <c r="E61" s="1"/>
      <c r="S61" s="57">
        <v>3381990</v>
      </c>
      <c r="T61" s="102" t="s">
        <v>184</v>
      </c>
      <c r="U61" s="60">
        <f>U60*(1+$U$14)</f>
        <v>32.512500000000003</v>
      </c>
      <c r="V61" s="60">
        <f t="shared" si="1"/>
        <v>40.640625</v>
      </c>
      <c r="W61" s="60">
        <f t="shared" si="23"/>
        <v>33.652500000000003</v>
      </c>
      <c r="X61" s="60">
        <f t="shared" si="24"/>
        <v>41.780625000000001</v>
      </c>
      <c r="Y61" s="69">
        <f t="shared" si="11"/>
        <v>2</v>
      </c>
      <c r="Z61" s="70" t="str">
        <f t="shared" si="4"/>
        <v/>
      </c>
      <c r="AA61" s="67" t="str">
        <f t="shared" si="18"/>
        <v/>
      </c>
      <c r="AB61" s="69" t="str">
        <f t="shared" si="5"/>
        <v>-</v>
      </c>
      <c r="AC61" s="58" t="str">
        <f t="shared" si="6"/>
        <v/>
      </c>
      <c r="AD61" s="74" t="str">
        <f t="shared" si="7"/>
        <v/>
      </c>
      <c r="AE61" s="75">
        <f>M24</f>
        <v>0</v>
      </c>
      <c r="AF61" s="78" t="str">
        <f t="shared" si="8"/>
        <v/>
      </c>
      <c r="AG61" s="79" t="str">
        <f t="shared" si="9"/>
        <v/>
      </c>
      <c r="AH61" s="79" t="str">
        <f t="shared" si="10"/>
        <v/>
      </c>
    </row>
    <row r="62" spans="1:34" ht="25.05" hidden="1" customHeight="1" x14ac:dyDescent="0.55000000000000004">
      <c r="E62" s="1"/>
      <c r="S62" s="57">
        <v>3381998</v>
      </c>
      <c r="T62" s="102" t="s">
        <v>149</v>
      </c>
      <c r="U62" s="59">
        <v>29.27</v>
      </c>
      <c r="V62" s="60">
        <f t="shared" si="1"/>
        <v>36.587499999999999</v>
      </c>
      <c r="W62" s="60">
        <f t="shared" si="23"/>
        <v>30.41</v>
      </c>
      <c r="X62" s="60">
        <f t="shared" si="24"/>
        <v>37.727499999999999</v>
      </c>
      <c r="Y62" s="69">
        <f t="shared" si="11"/>
        <v>2</v>
      </c>
      <c r="Z62" s="70" t="str">
        <f t="shared" si="4"/>
        <v/>
      </c>
      <c r="AA62" s="67" t="str">
        <f t="shared" si="18"/>
        <v/>
      </c>
      <c r="AB62" s="69" t="str">
        <f t="shared" si="5"/>
        <v>-</v>
      </c>
      <c r="AC62" s="58" t="str">
        <f t="shared" si="6"/>
        <v/>
      </c>
      <c r="AD62" s="74" t="str">
        <f t="shared" si="7"/>
        <v/>
      </c>
      <c r="AE62" s="75">
        <f>N23</f>
        <v>0</v>
      </c>
      <c r="AF62" s="78" t="str">
        <f t="shared" si="8"/>
        <v/>
      </c>
      <c r="AG62" s="79" t="str">
        <f t="shared" si="9"/>
        <v/>
      </c>
      <c r="AH62" s="79" t="str">
        <f t="shared" si="10"/>
        <v/>
      </c>
    </row>
    <row r="63" spans="1:34" ht="25.05" hidden="1" customHeight="1" x14ac:dyDescent="0.7">
      <c r="E63" s="6"/>
      <c r="S63" s="57">
        <v>3381998</v>
      </c>
      <c r="T63" s="102" t="s">
        <v>185</v>
      </c>
      <c r="U63" s="60">
        <f>U62*(1+$U$14)</f>
        <v>36.587499999999999</v>
      </c>
      <c r="V63" s="60">
        <f t="shared" si="1"/>
        <v>45.734375</v>
      </c>
      <c r="W63" s="60">
        <f t="shared" si="23"/>
        <v>37.727499999999999</v>
      </c>
      <c r="X63" s="60">
        <f t="shared" si="24"/>
        <v>46.874375000000001</v>
      </c>
      <c r="Y63" s="69">
        <f t="shared" si="11"/>
        <v>2</v>
      </c>
      <c r="Z63" s="70" t="str">
        <f t="shared" si="4"/>
        <v/>
      </c>
      <c r="AA63" s="67" t="str">
        <f t="shared" si="18"/>
        <v/>
      </c>
      <c r="AB63" s="69" t="str">
        <f t="shared" si="5"/>
        <v>-</v>
      </c>
      <c r="AC63" s="58" t="str">
        <f t="shared" si="6"/>
        <v/>
      </c>
      <c r="AD63" s="74" t="str">
        <f t="shared" si="7"/>
        <v/>
      </c>
      <c r="AE63" s="75">
        <f>N24</f>
        <v>0</v>
      </c>
      <c r="AF63" s="78" t="str">
        <f t="shared" si="8"/>
        <v/>
      </c>
      <c r="AG63" s="79" t="str">
        <f t="shared" si="9"/>
        <v/>
      </c>
      <c r="AH63" s="79" t="str">
        <f t="shared" si="10"/>
        <v/>
      </c>
    </row>
    <row r="64" spans="1:34" ht="25.05" hidden="1" customHeight="1" x14ac:dyDescent="0.55000000000000004">
      <c r="S64" s="57">
        <v>3382006</v>
      </c>
      <c r="T64" s="102" t="s">
        <v>150</v>
      </c>
      <c r="U64" s="59">
        <v>35.770000000000003</v>
      </c>
      <c r="V64" s="60">
        <f t="shared" si="1"/>
        <v>44.712500000000006</v>
      </c>
      <c r="W64" s="60">
        <f t="shared" si="23"/>
        <v>36.910000000000004</v>
      </c>
      <c r="X64" s="60">
        <f t="shared" si="24"/>
        <v>45.852500000000006</v>
      </c>
      <c r="Y64" s="69">
        <f t="shared" si="11"/>
        <v>2</v>
      </c>
      <c r="Z64" s="70" t="str">
        <f t="shared" si="4"/>
        <v/>
      </c>
      <c r="AA64" s="67" t="str">
        <f t="shared" si="18"/>
        <v/>
      </c>
      <c r="AB64" s="69" t="str">
        <f t="shared" si="5"/>
        <v>-</v>
      </c>
      <c r="AC64" s="58" t="str">
        <f t="shared" si="6"/>
        <v/>
      </c>
      <c r="AD64" s="74" t="str">
        <f t="shared" si="7"/>
        <v/>
      </c>
      <c r="AE64" s="75">
        <f>O23</f>
        <v>0</v>
      </c>
      <c r="AF64" s="78" t="str">
        <f t="shared" si="8"/>
        <v/>
      </c>
      <c r="AG64" s="79" t="str">
        <f t="shared" si="9"/>
        <v/>
      </c>
      <c r="AH64" s="79" t="str">
        <f t="shared" si="10"/>
        <v/>
      </c>
    </row>
    <row r="65" spans="19:34" ht="25.05" hidden="1" customHeight="1" x14ac:dyDescent="0.55000000000000004">
      <c r="S65" s="57">
        <v>3382006</v>
      </c>
      <c r="T65" s="102" t="s">
        <v>186</v>
      </c>
      <c r="U65" s="60">
        <f>U64*(1+$U$14)</f>
        <v>44.712500000000006</v>
      </c>
      <c r="V65" s="60">
        <f t="shared" si="1"/>
        <v>55.890625000000007</v>
      </c>
      <c r="W65" s="60">
        <f t="shared" si="23"/>
        <v>45.852500000000006</v>
      </c>
      <c r="X65" s="60">
        <f t="shared" si="24"/>
        <v>57.030625000000008</v>
      </c>
      <c r="Y65" s="69">
        <f t="shared" si="11"/>
        <v>2</v>
      </c>
      <c r="Z65" s="70" t="str">
        <f t="shared" si="4"/>
        <v/>
      </c>
      <c r="AA65" s="67" t="str">
        <f t="shared" si="18"/>
        <v/>
      </c>
      <c r="AB65" s="69" t="str">
        <f t="shared" si="5"/>
        <v>-</v>
      </c>
      <c r="AC65" s="58" t="str">
        <f t="shared" si="6"/>
        <v/>
      </c>
      <c r="AD65" s="74" t="str">
        <f t="shared" si="7"/>
        <v/>
      </c>
      <c r="AE65" s="75">
        <f>O24</f>
        <v>0</v>
      </c>
      <c r="AF65" s="78" t="str">
        <f t="shared" si="8"/>
        <v/>
      </c>
      <c r="AG65" s="79" t="str">
        <f t="shared" si="9"/>
        <v/>
      </c>
      <c r="AH65" s="79" t="str">
        <f t="shared" si="10"/>
        <v/>
      </c>
    </row>
    <row r="66" spans="19:34" ht="25.05" hidden="1" customHeight="1" x14ac:dyDescent="0.55000000000000004">
      <c r="S66" s="57">
        <v>3381728</v>
      </c>
      <c r="T66" s="102" t="s">
        <v>151</v>
      </c>
      <c r="U66" s="59">
        <v>23.42</v>
      </c>
      <c r="V66" s="60">
        <f t="shared" ref="V66:V129" si="25">U66*(1+$U$12)</f>
        <v>29.275000000000002</v>
      </c>
      <c r="W66" s="60">
        <f t="shared" ref="W66:W129" si="26">U66+$U$15</f>
        <v>24.560000000000002</v>
      </c>
      <c r="X66" s="60">
        <f t="shared" ref="X66:X129" si="27">V66+$U$15</f>
        <v>30.415000000000003</v>
      </c>
      <c r="Y66" s="69">
        <f t="shared" si="11"/>
        <v>2</v>
      </c>
      <c r="Z66" s="70" t="str">
        <f t="shared" ref="Z66:Z129" si="28">IF(AE66=0,"",IF(Y66=1,"YES","NO"))</f>
        <v/>
      </c>
      <c r="AA66" s="67" t="str">
        <f t="shared" ref="AA66:AA129" si="29">IF(AE66=0,"",IF(AE66&lt;$X$14,"YES","NO"))</f>
        <v/>
      </c>
      <c r="AB66" s="69" t="str">
        <f t="shared" ref="AB66:AB129" si="30">CONCATENATE(Z66,"-",AA66)</f>
        <v>-</v>
      </c>
      <c r="AC66" s="58" t="str">
        <f t="shared" ref="AC66:AC129" si="31">IF(AE66=0,"",IF(AB66="NO-NO",U66,IF(AB66="NO-YES",V66,IF(AB66="YES-NO",W66,X66))))</f>
        <v/>
      </c>
      <c r="AD66" s="74" t="str">
        <f t="shared" ref="AD66:AD129" si="32">IF(AC66="","",AC66/$U$13)</f>
        <v/>
      </c>
      <c r="AE66" s="75">
        <f>H26</f>
        <v>0</v>
      </c>
      <c r="AF66" s="78" t="str">
        <f t="shared" si="8"/>
        <v/>
      </c>
      <c r="AG66" s="79" t="str">
        <f t="shared" ref="AG66:AG129" si="33">IF(AE66=0,"",IF($B$3="CANADA",(AD66*(1-$B$14)),(AC66*(1-$B$14))))</f>
        <v/>
      </c>
      <c r="AH66" s="79" t="str">
        <f t="shared" ref="AH66:AH129" si="34">IF(AE66=0,"",AF66*AG66)</f>
        <v/>
      </c>
    </row>
    <row r="67" spans="19:34" ht="25.05" hidden="1" customHeight="1" x14ac:dyDescent="0.55000000000000004">
      <c r="S67" s="57">
        <v>3381728</v>
      </c>
      <c r="T67" s="102" t="s">
        <v>187</v>
      </c>
      <c r="U67" s="60">
        <f>U66*(1+$U$14)</f>
        <v>29.275000000000002</v>
      </c>
      <c r="V67" s="60">
        <f t="shared" si="25"/>
        <v>36.59375</v>
      </c>
      <c r="W67" s="60">
        <f t="shared" si="26"/>
        <v>30.415000000000003</v>
      </c>
      <c r="X67" s="60">
        <f t="shared" si="27"/>
        <v>37.733750000000001</v>
      </c>
      <c r="Y67" s="69">
        <f t="shared" si="11"/>
        <v>2</v>
      </c>
      <c r="Z67" s="70" t="str">
        <f t="shared" si="28"/>
        <v/>
      </c>
      <c r="AA67" s="67" t="str">
        <f t="shared" si="29"/>
        <v/>
      </c>
      <c r="AB67" s="69" t="str">
        <f t="shared" si="30"/>
        <v>-</v>
      </c>
      <c r="AC67" s="58" t="str">
        <f t="shared" si="31"/>
        <v/>
      </c>
      <c r="AD67" s="74" t="str">
        <f t="shared" si="32"/>
        <v/>
      </c>
      <c r="AE67" s="75">
        <f>H27</f>
        <v>0</v>
      </c>
      <c r="AF67" s="78" t="str">
        <f t="shared" si="8"/>
        <v/>
      </c>
      <c r="AG67" s="79" t="str">
        <f t="shared" si="33"/>
        <v/>
      </c>
      <c r="AH67" s="79" t="str">
        <f t="shared" si="34"/>
        <v/>
      </c>
    </row>
    <row r="68" spans="19:34" ht="25.05" hidden="1" customHeight="1" x14ac:dyDescent="0.55000000000000004">
      <c r="S68" s="57">
        <v>3381885</v>
      </c>
      <c r="T68" s="102" t="s">
        <v>152</v>
      </c>
      <c r="U68" s="59">
        <v>32.53</v>
      </c>
      <c r="V68" s="60">
        <f t="shared" si="25"/>
        <v>40.662500000000001</v>
      </c>
      <c r="W68" s="60">
        <f t="shared" si="26"/>
        <v>33.67</v>
      </c>
      <c r="X68" s="60">
        <f t="shared" si="27"/>
        <v>41.802500000000002</v>
      </c>
      <c r="Y68" s="69">
        <f t="shared" si="11"/>
        <v>2</v>
      </c>
      <c r="Z68" s="70" t="str">
        <f t="shared" si="28"/>
        <v/>
      </c>
      <c r="AA68" s="67" t="str">
        <f t="shared" si="29"/>
        <v/>
      </c>
      <c r="AB68" s="69" t="str">
        <f t="shared" si="30"/>
        <v>-</v>
      </c>
      <c r="AC68" s="58" t="str">
        <f t="shared" si="31"/>
        <v/>
      </c>
      <c r="AD68" s="74" t="str">
        <f t="shared" si="32"/>
        <v/>
      </c>
      <c r="AE68" s="75">
        <f>I26</f>
        <v>0</v>
      </c>
      <c r="AF68" s="78" t="str">
        <f t="shared" si="8"/>
        <v/>
      </c>
      <c r="AG68" s="79" t="str">
        <f t="shared" si="33"/>
        <v/>
      </c>
      <c r="AH68" s="79" t="str">
        <f t="shared" si="34"/>
        <v/>
      </c>
    </row>
    <row r="69" spans="19:34" ht="25.05" hidden="1" customHeight="1" x14ac:dyDescent="0.55000000000000004">
      <c r="S69" s="57">
        <v>3381885</v>
      </c>
      <c r="T69" s="102" t="s">
        <v>188</v>
      </c>
      <c r="U69" s="60">
        <f>U68*(1+$U$14)</f>
        <v>40.662500000000001</v>
      </c>
      <c r="V69" s="60">
        <f t="shared" si="25"/>
        <v>50.828125</v>
      </c>
      <c r="W69" s="60">
        <f t="shared" si="26"/>
        <v>41.802500000000002</v>
      </c>
      <c r="X69" s="60">
        <f t="shared" si="27"/>
        <v>51.968125000000001</v>
      </c>
      <c r="Y69" s="69">
        <f t="shared" si="11"/>
        <v>2</v>
      </c>
      <c r="Z69" s="70" t="str">
        <f t="shared" si="28"/>
        <v/>
      </c>
      <c r="AA69" s="67" t="str">
        <f t="shared" si="29"/>
        <v/>
      </c>
      <c r="AB69" s="69" t="str">
        <f t="shared" si="30"/>
        <v>-</v>
      </c>
      <c r="AC69" s="58" t="str">
        <f t="shared" si="31"/>
        <v/>
      </c>
      <c r="AD69" s="74" t="str">
        <f t="shared" si="32"/>
        <v/>
      </c>
      <c r="AE69" s="75">
        <f>I27</f>
        <v>0</v>
      </c>
      <c r="AF69" s="78" t="str">
        <f t="shared" si="8"/>
        <v/>
      </c>
      <c r="AG69" s="79" t="str">
        <f t="shared" si="33"/>
        <v/>
      </c>
      <c r="AH69" s="79" t="str">
        <f t="shared" si="34"/>
        <v/>
      </c>
    </row>
    <row r="70" spans="19:34" ht="25.05" hidden="1" customHeight="1" x14ac:dyDescent="0.55000000000000004">
      <c r="S70" s="57">
        <v>3381905</v>
      </c>
      <c r="T70" s="102" t="s">
        <v>153</v>
      </c>
      <c r="U70" s="59">
        <v>35.119999999999997</v>
      </c>
      <c r="V70" s="60">
        <f t="shared" si="25"/>
        <v>43.9</v>
      </c>
      <c r="W70" s="60">
        <f t="shared" si="26"/>
        <v>36.26</v>
      </c>
      <c r="X70" s="60">
        <f t="shared" si="27"/>
        <v>45.04</v>
      </c>
      <c r="Y70" s="69">
        <f t="shared" si="11"/>
        <v>2</v>
      </c>
      <c r="Z70" s="70" t="str">
        <f t="shared" si="28"/>
        <v/>
      </c>
      <c r="AA70" s="67" t="str">
        <f t="shared" si="29"/>
        <v/>
      </c>
      <c r="AB70" s="69" t="str">
        <f t="shared" si="30"/>
        <v>-</v>
      </c>
      <c r="AC70" s="58" t="str">
        <f t="shared" si="31"/>
        <v/>
      </c>
      <c r="AD70" s="74" t="str">
        <f t="shared" si="32"/>
        <v/>
      </c>
      <c r="AE70" s="75">
        <f>J26</f>
        <v>0</v>
      </c>
      <c r="AF70" s="78" t="str">
        <f t="shared" si="8"/>
        <v/>
      </c>
      <c r="AG70" s="79" t="str">
        <f t="shared" si="33"/>
        <v/>
      </c>
      <c r="AH70" s="79" t="str">
        <f t="shared" si="34"/>
        <v/>
      </c>
    </row>
    <row r="71" spans="19:34" ht="25.05" hidden="1" customHeight="1" x14ac:dyDescent="0.55000000000000004">
      <c r="S71" s="57">
        <v>3381905</v>
      </c>
      <c r="T71" s="102" t="s">
        <v>189</v>
      </c>
      <c r="U71" s="60">
        <f>U70*(1+$U$14)</f>
        <v>43.9</v>
      </c>
      <c r="V71" s="60">
        <f t="shared" si="25"/>
        <v>54.875</v>
      </c>
      <c r="W71" s="60">
        <f t="shared" si="26"/>
        <v>45.04</v>
      </c>
      <c r="X71" s="60">
        <f t="shared" si="27"/>
        <v>56.015000000000001</v>
      </c>
      <c r="Y71" s="69">
        <f t="shared" si="11"/>
        <v>2</v>
      </c>
      <c r="Z71" s="70" t="str">
        <f t="shared" si="28"/>
        <v/>
      </c>
      <c r="AA71" s="67" t="str">
        <f t="shared" si="29"/>
        <v/>
      </c>
      <c r="AB71" s="69" t="str">
        <f t="shared" si="30"/>
        <v>-</v>
      </c>
      <c r="AC71" s="58" t="str">
        <f t="shared" si="31"/>
        <v/>
      </c>
      <c r="AD71" s="74" t="str">
        <f t="shared" si="32"/>
        <v/>
      </c>
      <c r="AE71" s="75">
        <f>J27</f>
        <v>0</v>
      </c>
      <c r="AF71" s="78" t="str">
        <f t="shared" si="8"/>
        <v/>
      </c>
      <c r="AG71" s="79" t="str">
        <f t="shared" si="33"/>
        <v/>
      </c>
      <c r="AH71" s="79" t="str">
        <f t="shared" si="34"/>
        <v/>
      </c>
    </row>
    <row r="72" spans="19:34" ht="25.05" hidden="1" customHeight="1" x14ac:dyDescent="0.55000000000000004">
      <c r="S72" s="57">
        <v>3381959</v>
      </c>
      <c r="T72" s="102" t="s">
        <v>154</v>
      </c>
      <c r="U72" s="59">
        <v>44.23</v>
      </c>
      <c r="V72" s="60">
        <f t="shared" si="25"/>
        <v>55.287499999999994</v>
      </c>
      <c r="W72" s="60">
        <f t="shared" si="26"/>
        <v>45.37</v>
      </c>
      <c r="X72" s="60">
        <f t="shared" si="27"/>
        <v>56.427499999999995</v>
      </c>
      <c r="Y72" s="69">
        <f t="shared" si="11"/>
        <v>2</v>
      </c>
      <c r="Z72" s="70" t="str">
        <f t="shared" si="28"/>
        <v/>
      </c>
      <c r="AA72" s="67" t="str">
        <f t="shared" si="29"/>
        <v/>
      </c>
      <c r="AB72" s="69" t="str">
        <f t="shared" si="30"/>
        <v>-</v>
      </c>
      <c r="AC72" s="58" t="str">
        <f t="shared" si="31"/>
        <v/>
      </c>
      <c r="AD72" s="74" t="str">
        <f t="shared" si="32"/>
        <v/>
      </c>
      <c r="AE72" s="75">
        <f>K26</f>
        <v>0</v>
      </c>
      <c r="AF72" s="78" t="str">
        <f t="shared" si="8"/>
        <v/>
      </c>
      <c r="AG72" s="79" t="str">
        <f t="shared" si="33"/>
        <v/>
      </c>
      <c r="AH72" s="79" t="str">
        <f t="shared" si="34"/>
        <v/>
      </c>
    </row>
    <row r="73" spans="19:34" ht="25.05" hidden="1" customHeight="1" x14ac:dyDescent="0.55000000000000004">
      <c r="S73" s="57">
        <v>3381959</v>
      </c>
      <c r="T73" s="102" t="s">
        <v>190</v>
      </c>
      <c r="U73" s="60">
        <f>U72*(1+$U$14)</f>
        <v>55.287499999999994</v>
      </c>
      <c r="V73" s="60">
        <f t="shared" si="25"/>
        <v>69.109375</v>
      </c>
      <c r="W73" s="60">
        <f t="shared" si="26"/>
        <v>56.427499999999995</v>
      </c>
      <c r="X73" s="60">
        <f t="shared" si="27"/>
        <v>70.249375000000001</v>
      </c>
      <c r="Y73" s="69">
        <f t="shared" si="11"/>
        <v>2</v>
      </c>
      <c r="Z73" s="70" t="str">
        <f t="shared" si="28"/>
        <v/>
      </c>
      <c r="AA73" s="67" t="str">
        <f t="shared" si="29"/>
        <v/>
      </c>
      <c r="AB73" s="69" t="str">
        <f t="shared" si="30"/>
        <v>-</v>
      </c>
      <c r="AC73" s="58" t="str">
        <f t="shared" si="31"/>
        <v/>
      </c>
      <c r="AD73" s="74" t="str">
        <f t="shared" si="32"/>
        <v/>
      </c>
      <c r="AE73" s="75">
        <f>K27</f>
        <v>0</v>
      </c>
      <c r="AF73" s="78" t="str">
        <f t="shared" si="8"/>
        <v/>
      </c>
      <c r="AG73" s="79" t="str">
        <f t="shared" si="33"/>
        <v/>
      </c>
      <c r="AH73" s="79" t="str">
        <f t="shared" si="34"/>
        <v/>
      </c>
    </row>
    <row r="74" spans="19:34" ht="25.05" hidden="1" customHeight="1" x14ac:dyDescent="0.55000000000000004">
      <c r="S74" s="57">
        <v>3381971</v>
      </c>
      <c r="T74" s="102" t="s">
        <v>155</v>
      </c>
      <c r="U74" s="59">
        <v>29.27</v>
      </c>
      <c r="V74" s="60">
        <f t="shared" si="25"/>
        <v>36.587499999999999</v>
      </c>
      <c r="W74" s="60">
        <f t="shared" si="26"/>
        <v>30.41</v>
      </c>
      <c r="X74" s="60">
        <f t="shared" si="27"/>
        <v>37.727499999999999</v>
      </c>
      <c r="Y74" s="69">
        <f t="shared" si="11"/>
        <v>2</v>
      </c>
      <c r="Z74" s="70" t="str">
        <f t="shared" si="28"/>
        <v/>
      </c>
      <c r="AA74" s="67" t="str">
        <f t="shared" si="29"/>
        <v/>
      </c>
      <c r="AB74" s="69" t="str">
        <f t="shared" si="30"/>
        <v>-</v>
      </c>
      <c r="AC74" s="58" t="str">
        <f t="shared" si="31"/>
        <v/>
      </c>
      <c r="AD74" s="74" t="str">
        <f t="shared" si="32"/>
        <v/>
      </c>
      <c r="AE74" s="75">
        <f>L26</f>
        <v>0</v>
      </c>
      <c r="AF74" s="78" t="str">
        <f t="shared" si="8"/>
        <v/>
      </c>
      <c r="AG74" s="79" t="str">
        <f t="shared" si="33"/>
        <v/>
      </c>
      <c r="AH74" s="79" t="str">
        <f t="shared" si="34"/>
        <v/>
      </c>
    </row>
    <row r="75" spans="19:34" ht="25.05" hidden="1" customHeight="1" x14ac:dyDescent="0.55000000000000004">
      <c r="S75" s="57">
        <v>3381971</v>
      </c>
      <c r="T75" s="102" t="s">
        <v>191</v>
      </c>
      <c r="U75" s="60">
        <f>U74*(1+$U$14)</f>
        <v>36.587499999999999</v>
      </c>
      <c r="V75" s="60">
        <f t="shared" si="25"/>
        <v>45.734375</v>
      </c>
      <c r="W75" s="60">
        <f t="shared" si="26"/>
        <v>37.727499999999999</v>
      </c>
      <c r="X75" s="60">
        <f t="shared" si="27"/>
        <v>46.874375000000001</v>
      </c>
      <c r="Y75" s="69">
        <f t="shared" si="11"/>
        <v>2</v>
      </c>
      <c r="Z75" s="70" t="str">
        <f t="shared" si="28"/>
        <v/>
      </c>
      <c r="AA75" s="67" t="str">
        <f t="shared" si="29"/>
        <v/>
      </c>
      <c r="AB75" s="69" t="str">
        <f t="shared" si="30"/>
        <v>-</v>
      </c>
      <c r="AC75" s="58" t="str">
        <f t="shared" si="31"/>
        <v/>
      </c>
      <c r="AD75" s="74" t="str">
        <f t="shared" si="32"/>
        <v/>
      </c>
      <c r="AE75" s="75">
        <f>L27</f>
        <v>0</v>
      </c>
      <c r="AF75" s="78" t="str">
        <f t="shared" si="8"/>
        <v/>
      </c>
      <c r="AG75" s="79" t="str">
        <f t="shared" si="33"/>
        <v/>
      </c>
      <c r="AH75" s="79" t="str">
        <f t="shared" si="34"/>
        <v/>
      </c>
    </row>
    <row r="76" spans="19:34" ht="25.05" hidden="1" customHeight="1" x14ac:dyDescent="0.55000000000000004">
      <c r="S76" s="57">
        <v>3381991</v>
      </c>
      <c r="T76" s="102" t="s">
        <v>156</v>
      </c>
      <c r="U76" s="59">
        <v>38.380000000000003</v>
      </c>
      <c r="V76" s="60">
        <f t="shared" si="25"/>
        <v>47.975000000000001</v>
      </c>
      <c r="W76" s="60">
        <f t="shared" si="26"/>
        <v>39.520000000000003</v>
      </c>
      <c r="X76" s="60">
        <f t="shared" si="27"/>
        <v>49.115000000000002</v>
      </c>
      <c r="Y76" s="69">
        <f t="shared" si="11"/>
        <v>2</v>
      </c>
      <c r="Z76" s="70" t="str">
        <f t="shared" si="28"/>
        <v/>
      </c>
      <c r="AA76" s="67" t="str">
        <f t="shared" si="29"/>
        <v/>
      </c>
      <c r="AB76" s="69" t="str">
        <f t="shared" si="30"/>
        <v>-</v>
      </c>
      <c r="AC76" s="58" t="str">
        <f t="shared" si="31"/>
        <v/>
      </c>
      <c r="AD76" s="74" t="str">
        <f t="shared" si="32"/>
        <v/>
      </c>
      <c r="AE76" s="75">
        <f>M26</f>
        <v>0</v>
      </c>
      <c r="AF76" s="78" t="str">
        <f t="shared" si="8"/>
        <v/>
      </c>
      <c r="AG76" s="79" t="str">
        <f t="shared" si="33"/>
        <v/>
      </c>
      <c r="AH76" s="79" t="str">
        <f t="shared" si="34"/>
        <v/>
      </c>
    </row>
    <row r="77" spans="19:34" ht="25.05" hidden="1" customHeight="1" x14ac:dyDescent="0.55000000000000004">
      <c r="S77" s="57">
        <v>3381991</v>
      </c>
      <c r="T77" s="102" t="s">
        <v>192</v>
      </c>
      <c r="U77" s="60">
        <f>U76*(1+$U$14)</f>
        <v>47.975000000000001</v>
      </c>
      <c r="V77" s="60">
        <f t="shared" si="25"/>
        <v>59.96875</v>
      </c>
      <c r="W77" s="60">
        <f t="shared" si="26"/>
        <v>49.115000000000002</v>
      </c>
      <c r="X77" s="60">
        <f t="shared" si="27"/>
        <v>61.108750000000001</v>
      </c>
      <c r="Y77" s="69">
        <f t="shared" si="11"/>
        <v>2</v>
      </c>
      <c r="Z77" s="70" t="str">
        <f t="shared" si="28"/>
        <v/>
      </c>
      <c r="AA77" s="67" t="str">
        <f t="shared" si="29"/>
        <v/>
      </c>
      <c r="AB77" s="69" t="str">
        <f t="shared" si="30"/>
        <v>-</v>
      </c>
      <c r="AC77" s="58" t="str">
        <f t="shared" si="31"/>
        <v/>
      </c>
      <c r="AD77" s="74" t="str">
        <f t="shared" si="32"/>
        <v/>
      </c>
      <c r="AE77" s="75">
        <f>M27</f>
        <v>0</v>
      </c>
      <c r="AF77" s="78" t="str">
        <f t="shared" si="8"/>
        <v/>
      </c>
      <c r="AG77" s="79" t="str">
        <f t="shared" si="33"/>
        <v/>
      </c>
      <c r="AH77" s="79" t="str">
        <f t="shared" si="34"/>
        <v/>
      </c>
    </row>
    <row r="78" spans="19:34" ht="25.05" hidden="1" customHeight="1" x14ac:dyDescent="0.55000000000000004">
      <c r="S78" s="57">
        <v>3381999</v>
      </c>
      <c r="T78" s="102" t="s">
        <v>157</v>
      </c>
      <c r="U78" s="59">
        <v>43.89</v>
      </c>
      <c r="V78" s="60">
        <f t="shared" si="25"/>
        <v>54.862499999999997</v>
      </c>
      <c r="W78" s="60">
        <f t="shared" si="26"/>
        <v>45.03</v>
      </c>
      <c r="X78" s="60">
        <f t="shared" si="27"/>
        <v>56.002499999999998</v>
      </c>
      <c r="Y78" s="69">
        <f t="shared" si="11"/>
        <v>2</v>
      </c>
      <c r="Z78" s="70" t="str">
        <f t="shared" si="28"/>
        <v/>
      </c>
      <c r="AA78" s="67" t="str">
        <f t="shared" si="29"/>
        <v/>
      </c>
      <c r="AB78" s="69" t="str">
        <f t="shared" si="30"/>
        <v>-</v>
      </c>
      <c r="AC78" s="58" t="str">
        <f t="shared" si="31"/>
        <v/>
      </c>
      <c r="AD78" s="74" t="str">
        <f t="shared" si="32"/>
        <v/>
      </c>
      <c r="AE78" s="75">
        <f>N26</f>
        <v>0</v>
      </c>
      <c r="AF78" s="78" t="str">
        <f t="shared" si="8"/>
        <v/>
      </c>
      <c r="AG78" s="79" t="str">
        <f t="shared" si="33"/>
        <v/>
      </c>
      <c r="AH78" s="79" t="str">
        <f t="shared" si="34"/>
        <v/>
      </c>
    </row>
    <row r="79" spans="19:34" ht="25.05" hidden="1" customHeight="1" x14ac:dyDescent="0.55000000000000004">
      <c r="S79" s="57">
        <v>3381999</v>
      </c>
      <c r="T79" s="102" t="s">
        <v>193</v>
      </c>
      <c r="U79" s="60">
        <f>U78*(1+$U$14)</f>
        <v>54.862499999999997</v>
      </c>
      <c r="V79" s="60">
        <f t="shared" si="25"/>
        <v>68.578125</v>
      </c>
      <c r="W79" s="60">
        <f t="shared" si="26"/>
        <v>56.002499999999998</v>
      </c>
      <c r="X79" s="60">
        <f t="shared" si="27"/>
        <v>69.718125000000001</v>
      </c>
      <c r="Y79" s="69">
        <f t="shared" si="11"/>
        <v>2</v>
      </c>
      <c r="Z79" s="70" t="str">
        <f t="shared" si="28"/>
        <v/>
      </c>
      <c r="AA79" s="67" t="str">
        <f t="shared" si="29"/>
        <v/>
      </c>
      <c r="AB79" s="69" t="str">
        <f t="shared" si="30"/>
        <v>-</v>
      </c>
      <c r="AC79" s="58" t="str">
        <f t="shared" si="31"/>
        <v/>
      </c>
      <c r="AD79" s="74" t="str">
        <f t="shared" si="32"/>
        <v/>
      </c>
      <c r="AE79" s="75">
        <f>N27</f>
        <v>0</v>
      </c>
      <c r="AF79" s="78" t="str">
        <f t="shared" si="8"/>
        <v/>
      </c>
      <c r="AG79" s="79" t="str">
        <f t="shared" si="33"/>
        <v/>
      </c>
      <c r="AH79" s="79" t="str">
        <f t="shared" si="34"/>
        <v/>
      </c>
    </row>
    <row r="80" spans="19:34" ht="25.05" hidden="1" customHeight="1" x14ac:dyDescent="0.55000000000000004">
      <c r="S80" s="57">
        <v>3382007</v>
      </c>
      <c r="T80" s="102" t="s">
        <v>158</v>
      </c>
      <c r="U80" s="59">
        <v>53</v>
      </c>
      <c r="V80" s="60">
        <f t="shared" si="25"/>
        <v>66.25</v>
      </c>
      <c r="W80" s="60">
        <f t="shared" si="26"/>
        <v>54.14</v>
      </c>
      <c r="X80" s="60">
        <f t="shared" si="27"/>
        <v>67.39</v>
      </c>
      <c r="Y80" s="69">
        <f t="shared" si="11"/>
        <v>2</v>
      </c>
      <c r="Z80" s="70" t="str">
        <f t="shared" si="28"/>
        <v/>
      </c>
      <c r="AA80" s="67" t="str">
        <f t="shared" si="29"/>
        <v/>
      </c>
      <c r="AB80" s="69" t="str">
        <f t="shared" si="30"/>
        <v>-</v>
      </c>
      <c r="AC80" s="58" t="str">
        <f t="shared" si="31"/>
        <v/>
      </c>
      <c r="AD80" s="74" t="str">
        <f t="shared" si="32"/>
        <v/>
      </c>
      <c r="AE80" s="75">
        <f>O26</f>
        <v>0</v>
      </c>
      <c r="AF80" s="78" t="str">
        <f t="shared" si="8"/>
        <v/>
      </c>
      <c r="AG80" s="79" t="str">
        <f t="shared" si="33"/>
        <v/>
      </c>
      <c r="AH80" s="79" t="str">
        <f t="shared" si="34"/>
        <v/>
      </c>
    </row>
    <row r="81" spans="19:34" ht="25.05" hidden="1" customHeight="1" x14ac:dyDescent="0.55000000000000004">
      <c r="S81" s="57">
        <v>3382007</v>
      </c>
      <c r="T81" s="102" t="s">
        <v>194</v>
      </c>
      <c r="U81" s="60">
        <f>U80*(1+$U$14)</f>
        <v>66.25</v>
      </c>
      <c r="V81" s="60">
        <f t="shared" si="25"/>
        <v>82.8125</v>
      </c>
      <c r="W81" s="60">
        <f t="shared" si="26"/>
        <v>67.39</v>
      </c>
      <c r="X81" s="60">
        <f t="shared" si="27"/>
        <v>83.952500000000001</v>
      </c>
      <c r="Y81" s="69">
        <f t="shared" si="11"/>
        <v>2</v>
      </c>
      <c r="Z81" s="70" t="str">
        <f t="shared" si="28"/>
        <v/>
      </c>
      <c r="AA81" s="67" t="str">
        <f t="shared" si="29"/>
        <v/>
      </c>
      <c r="AB81" s="69" t="str">
        <f t="shared" si="30"/>
        <v>-</v>
      </c>
      <c r="AC81" s="58" t="str">
        <f t="shared" si="31"/>
        <v/>
      </c>
      <c r="AD81" s="74" t="str">
        <f t="shared" si="32"/>
        <v/>
      </c>
      <c r="AE81" s="75">
        <f>O27</f>
        <v>0</v>
      </c>
      <c r="AF81" s="78" t="str">
        <f t="shared" si="8"/>
        <v/>
      </c>
      <c r="AG81" s="79" t="str">
        <f t="shared" si="33"/>
        <v/>
      </c>
      <c r="AH81" s="79" t="str">
        <f t="shared" si="34"/>
        <v/>
      </c>
    </row>
    <row r="82" spans="19:34" ht="25.05" hidden="1" customHeight="1" x14ac:dyDescent="0.55000000000000004">
      <c r="S82" s="57">
        <v>3381847</v>
      </c>
      <c r="T82" s="102" t="s">
        <v>159</v>
      </c>
      <c r="U82" s="59">
        <v>32.53</v>
      </c>
      <c r="V82" s="60">
        <f t="shared" si="25"/>
        <v>40.662500000000001</v>
      </c>
      <c r="W82" s="60">
        <f t="shared" si="26"/>
        <v>33.67</v>
      </c>
      <c r="X82" s="60">
        <f t="shared" si="27"/>
        <v>41.802500000000002</v>
      </c>
      <c r="Y82" s="69">
        <f t="shared" si="11"/>
        <v>2</v>
      </c>
      <c r="Z82" s="70" t="str">
        <f t="shared" si="28"/>
        <v/>
      </c>
      <c r="AA82" s="67" t="str">
        <f t="shared" si="29"/>
        <v/>
      </c>
      <c r="AB82" s="69" t="str">
        <f t="shared" si="30"/>
        <v>-</v>
      </c>
      <c r="AC82" s="58" t="str">
        <f t="shared" si="31"/>
        <v/>
      </c>
      <c r="AD82" s="74" t="str">
        <f t="shared" si="32"/>
        <v/>
      </c>
      <c r="AE82" s="75">
        <f>H29</f>
        <v>0</v>
      </c>
      <c r="AF82" s="78" t="str">
        <f t="shared" si="8"/>
        <v/>
      </c>
      <c r="AG82" s="79" t="str">
        <f t="shared" si="33"/>
        <v/>
      </c>
      <c r="AH82" s="79" t="str">
        <f t="shared" si="34"/>
        <v/>
      </c>
    </row>
    <row r="83" spans="19:34" ht="25.05" hidden="1" customHeight="1" x14ac:dyDescent="0.55000000000000004">
      <c r="S83" s="57">
        <v>3381847</v>
      </c>
      <c r="T83" s="102" t="s">
        <v>195</v>
      </c>
      <c r="U83" s="60">
        <f>U82*(1+$U$14)</f>
        <v>40.662500000000001</v>
      </c>
      <c r="V83" s="60">
        <f t="shared" si="25"/>
        <v>50.828125</v>
      </c>
      <c r="W83" s="60">
        <f t="shared" si="26"/>
        <v>41.802500000000002</v>
      </c>
      <c r="X83" s="60">
        <f t="shared" si="27"/>
        <v>51.968125000000001</v>
      </c>
      <c r="Y83" s="69">
        <f t="shared" si="11"/>
        <v>2</v>
      </c>
      <c r="Z83" s="70" t="str">
        <f t="shared" si="28"/>
        <v/>
      </c>
      <c r="AA83" s="67" t="str">
        <f t="shared" si="29"/>
        <v/>
      </c>
      <c r="AB83" s="69" t="str">
        <f t="shared" si="30"/>
        <v>-</v>
      </c>
      <c r="AC83" s="58" t="str">
        <f t="shared" si="31"/>
        <v/>
      </c>
      <c r="AD83" s="74" t="str">
        <f t="shared" si="32"/>
        <v/>
      </c>
      <c r="AE83" s="75">
        <f>H30</f>
        <v>0</v>
      </c>
      <c r="AF83" s="78" t="str">
        <f t="shared" ref="AF83:AF129" si="35">IF(AE83=0,"",AE83)</f>
        <v/>
      </c>
      <c r="AG83" s="79" t="str">
        <f t="shared" si="33"/>
        <v/>
      </c>
      <c r="AH83" s="79" t="str">
        <f t="shared" si="34"/>
        <v/>
      </c>
    </row>
    <row r="84" spans="19:34" ht="25.05" hidden="1" customHeight="1" x14ac:dyDescent="0.55000000000000004">
      <c r="S84" s="57">
        <v>3381886</v>
      </c>
      <c r="T84" s="102" t="s">
        <v>160</v>
      </c>
      <c r="U84" s="59">
        <v>42.92</v>
      </c>
      <c r="V84" s="60">
        <f t="shared" si="25"/>
        <v>53.650000000000006</v>
      </c>
      <c r="W84" s="60">
        <f t="shared" si="26"/>
        <v>44.06</v>
      </c>
      <c r="X84" s="60">
        <f t="shared" si="27"/>
        <v>54.790000000000006</v>
      </c>
      <c r="Y84" s="69">
        <f t="shared" ref="Y84:Y129" si="36">$Y$18</f>
        <v>2</v>
      </c>
      <c r="Z84" s="70" t="str">
        <f t="shared" si="28"/>
        <v/>
      </c>
      <c r="AA84" s="67" t="str">
        <f t="shared" si="29"/>
        <v/>
      </c>
      <c r="AB84" s="69" t="str">
        <f t="shared" si="30"/>
        <v>-</v>
      </c>
      <c r="AC84" s="58" t="str">
        <f t="shared" si="31"/>
        <v/>
      </c>
      <c r="AD84" s="74" t="str">
        <f t="shared" si="32"/>
        <v/>
      </c>
      <c r="AE84" s="75">
        <f>I29</f>
        <v>0</v>
      </c>
      <c r="AF84" s="78" t="str">
        <f t="shared" si="35"/>
        <v/>
      </c>
      <c r="AG84" s="79" t="str">
        <f t="shared" si="33"/>
        <v/>
      </c>
      <c r="AH84" s="79" t="str">
        <f t="shared" si="34"/>
        <v/>
      </c>
    </row>
    <row r="85" spans="19:34" ht="25.05" hidden="1" customHeight="1" x14ac:dyDescent="0.55000000000000004">
      <c r="S85" s="57">
        <v>3381886</v>
      </c>
      <c r="T85" s="102" t="s">
        <v>196</v>
      </c>
      <c r="U85" s="60">
        <f>U84*(1+$U$14)</f>
        <v>53.650000000000006</v>
      </c>
      <c r="V85" s="60">
        <f t="shared" si="25"/>
        <v>67.0625</v>
      </c>
      <c r="W85" s="60">
        <f t="shared" si="26"/>
        <v>54.790000000000006</v>
      </c>
      <c r="X85" s="60">
        <f t="shared" si="27"/>
        <v>68.202500000000001</v>
      </c>
      <c r="Y85" s="69">
        <f t="shared" si="36"/>
        <v>2</v>
      </c>
      <c r="Z85" s="70" t="str">
        <f t="shared" si="28"/>
        <v/>
      </c>
      <c r="AA85" s="67" t="str">
        <f t="shared" si="29"/>
        <v/>
      </c>
      <c r="AB85" s="69" t="str">
        <f t="shared" si="30"/>
        <v>-</v>
      </c>
      <c r="AC85" s="58" t="str">
        <f t="shared" si="31"/>
        <v/>
      </c>
      <c r="AD85" s="74" t="str">
        <f t="shared" si="32"/>
        <v/>
      </c>
      <c r="AE85" s="75">
        <f>I30</f>
        <v>0</v>
      </c>
      <c r="AF85" s="78" t="str">
        <f t="shared" si="35"/>
        <v/>
      </c>
      <c r="AG85" s="79" t="str">
        <f t="shared" si="33"/>
        <v/>
      </c>
      <c r="AH85" s="79" t="str">
        <f t="shared" si="34"/>
        <v/>
      </c>
    </row>
    <row r="86" spans="19:34" ht="25.05" hidden="1" customHeight="1" x14ac:dyDescent="0.55000000000000004">
      <c r="S86" s="57">
        <v>3381906</v>
      </c>
      <c r="T86" s="102" t="s">
        <v>161</v>
      </c>
      <c r="U86" s="59">
        <v>49.93</v>
      </c>
      <c r="V86" s="60">
        <f t="shared" si="25"/>
        <v>62.412500000000001</v>
      </c>
      <c r="W86" s="60">
        <f t="shared" si="26"/>
        <v>51.07</v>
      </c>
      <c r="X86" s="60">
        <f t="shared" si="27"/>
        <v>63.552500000000002</v>
      </c>
      <c r="Y86" s="69">
        <f t="shared" si="36"/>
        <v>2</v>
      </c>
      <c r="Z86" s="70" t="str">
        <f t="shared" si="28"/>
        <v/>
      </c>
      <c r="AA86" s="67" t="str">
        <f t="shared" si="29"/>
        <v/>
      </c>
      <c r="AB86" s="69" t="str">
        <f t="shared" si="30"/>
        <v>-</v>
      </c>
      <c r="AC86" s="58" t="str">
        <f t="shared" si="31"/>
        <v/>
      </c>
      <c r="AD86" s="74" t="str">
        <f t="shared" si="32"/>
        <v/>
      </c>
      <c r="AE86" s="75">
        <f>J29</f>
        <v>0</v>
      </c>
      <c r="AF86" s="78" t="str">
        <f t="shared" si="35"/>
        <v/>
      </c>
      <c r="AG86" s="79" t="str">
        <f t="shared" si="33"/>
        <v/>
      </c>
      <c r="AH86" s="79" t="str">
        <f t="shared" si="34"/>
        <v/>
      </c>
    </row>
    <row r="87" spans="19:34" ht="25.05" hidden="1" customHeight="1" x14ac:dyDescent="0.55000000000000004">
      <c r="S87" s="57">
        <v>3381906</v>
      </c>
      <c r="T87" s="102" t="s">
        <v>197</v>
      </c>
      <c r="U87" s="60">
        <f>U86*(1+$U$14)</f>
        <v>62.412500000000001</v>
      </c>
      <c r="V87" s="60">
        <f t="shared" si="25"/>
        <v>78.015625</v>
      </c>
      <c r="W87" s="60">
        <f t="shared" si="26"/>
        <v>63.552500000000002</v>
      </c>
      <c r="X87" s="60">
        <f t="shared" si="27"/>
        <v>79.155625000000001</v>
      </c>
      <c r="Y87" s="69">
        <f t="shared" si="36"/>
        <v>2</v>
      </c>
      <c r="Z87" s="70" t="str">
        <f t="shared" si="28"/>
        <v/>
      </c>
      <c r="AA87" s="67" t="str">
        <f t="shared" si="29"/>
        <v/>
      </c>
      <c r="AB87" s="69" t="str">
        <f t="shared" si="30"/>
        <v>-</v>
      </c>
      <c r="AC87" s="58" t="str">
        <f t="shared" si="31"/>
        <v/>
      </c>
      <c r="AD87" s="74" t="str">
        <f t="shared" si="32"/>
        <v/>
      </c>
      <c r="AE87" s="75">
        <f>J30</f>
        <v>0</v>
      </c>
      <c r="AF87" s="78" t="str">
        <f t="shared" si="35"/>
        <v/>
      </c>
      <c r="AG87" s="79" t="str">
        <f t="shared" si="33"/>
        <v/>
      </c>
      <c r="AH87" s="79" t="str">
        <f t="shared" si="34"/>
        <v/>
      </c>
    </row>
    <row r="88" spans="19:34" ht="25.05" hidden="1" customHeight="1" x14ac:dyDescent="0.55000000000000004">
      <c r="S88" s="57">
        <v>3381963</v>
      </c>
      <c r="T88" s="102" t="s">
        <v>162</v>
      </c>
      <c r="U88" s="59">
        <v>59.83</v>
      </c>
      <c r="V88" s="60">
        <f t="shared" si="25"/>
        <v>74.787499999999994</v>
      </c>
      <c r="W88" s="60">
        <f t="shared" si="26"/>
        <v>60.97</v>
      </c>
      <c r="X88" s="60">
        <f t="shared" si="27"/>
        <v>75.927499999999995</v>
      </c>
      <c r="Y88" s="69">
        <f t="shared" si="36"/>
        <v>2</v>
      </c>
      <c r="Z88" s="70" t="str">
        <f t="shared" si="28"/>
        <v/>
      </c>
      <c r="AA88" s="67" t="str">
        <f t="shared" si="29"/>
        <v/>
      </c>
      <c r="AB88" s="69" t="str">
        <f t="shared" si="30"/>
        <v>-</v>
      </c>
      <c r="AC88" s="58" t="str">
        <f t="shared" si="31"/>
        <v/>
      </c>
      <c r="AD88" s="74" t="str">
        <f t="shared" si="32"/>
        <v/>
      </c>
      <c r="AE88" s="75">
        <f>K29</f>
        <v>0</v>
      </c>
      <c r="AF88" s="78" t="str">
        <f t="shared" si="35"/>
        <v/>
      </c>
      <c r="AG88" s="79" t="str">
        <f t="shared" si="33"/>
        <v/>
      </c>
      <c r="AH88" s="79" t="str">
        <f t="shared" si="34"/>
        <v/>
      </c>
    </row>
    <row r="89" spans="19:34" ht="25.05" hidden="1" customHeight="1" x14ac:dyDescent="0.55000000000000004">
      <c r="S89" s="57">
        <v>3381963</v>
      </c>
      <c r="T89" s="102" t="s">
        <v>198</v>
      </c>
      <c r="U89" s="60">
        <f>U88*(1+$U$14)</f>
        <v>74.787499999999994</v>
      </c>
      <c r="V89" s="60">
        <f t="shared" si="25"/>
        <v>93.484375</v>
      </c>
      <c r="W89" s="60">
        <f t="shared" si="26"/>
        <v>75.927499999999995</v>
      </c>
      <c r="X89" s="60">
        <f t="shared" si="27"/>
        <v>94.624375000000001</v>
      </c>
      <c r="Y89" s="69">
        <f t="shared" si="36"/>
        <v>2</v>
      </c>
      <c r="Z89" s="70" t="str">
        <f t="shared" si="28"/>
        <v/>
      </c>
      <c r="AA89" s="67" t="str">
        <f t="shared" si="29"/>
        <v/>
      </c>
      <c r="AB89" s="69" t="str">
        <f t="shared" si="30"/>
        <v>-</v>
      </c>
      <c r="AC89" s="58" t="str">
        <f t="shared" si="31"/>
        <v/>
      </c>
      <c r="AD89" s="74" t="str">
        <f t="shared" si="32"/>
        <v/>
      </c>
      <c r="AE89" s="75">
        <f>K30</f>
        <v>0</v>
      </c>
      <c r="AF89" s="78" t="str">
        <f t="shared" si="35"/>
        <v/>
      </c>
      <c r="AG89" s="79" t="str">
        <f t="shared" si="33"/>
        <v/>
      </c>
      <c r="AH89" s="79" t="str">
        <f t="shared" si="34"/>
        <v/>
      </c>
    </row>
    <row r="90" spans="19:34" ht="25.05" hidden="1" customHeight="1" x14ac:dyDescent="0.55000000000000004">
      <c r="S90" s="57">
        <v>3381983</v>
      </c>
      <c r="T90" s="102" t="s">
        <v>163</v>
      </c>
      <c r="U90" s="59">
        <v>40.32</v>
      </c>
      <c r="V90" s="60">
        <f t="shared" si="25"/>
        <v>50.4</v>
      </c>
      <c r="W90" s="60">
        <f t="shared" si="26"/>
        <v>41.46</v>
      </c>
      <c r="X90" s="60">
        <f t="shared" si="27"/>
        <v>51.54</v>
      </c>
      <c r="Y90" s="69">
        <f t="shared" si="36"/>
        <v>2</v>
      </c>
      <c r="Z90" s="70" t="str">
        <f t="shared" si="28"/>
        <v/>
      </c>
      <c r="AA90" s="67" t="str">
        <f t="shared" si="29"/>
        <v/>
      </c>
      <c r="AB90" s="69" t="str">
        <f t="shared" si="30"/>
        <v>-</v>
      </c>
      <c r="AC90" s="58" t="str">
        <f t="shared" si="31"/>
        <v/>
      </c>
      <c r="AD90" s="74" t="str">
        <f t="shared" si="32"/>
        <v/>
      </c>
      <c r="AE90" s="75">
        <f>L29</f>
        <v>0</v>
      </c>
      <c r="AF90" s="78" t="str">
        <f t="shared" si="35"/>
        <v/>
      </c>
      <c r="AG90" s="79" t="str">
        <f t="shared" si="33"/>
        <v/>
      </c>
      <c r="AH90" s="79" t="str">
        <f t="shared" si="34"/>
        <v/>
      </c>
    </row>
    <row r="91" spans="19:34" ht="25.05" hidden="1" customHeight="1" x14ac:dyDescent="0.55000000000000004">
      <c r="S91" s="57">
        <v>3381983</v>
      </c>
      <c r="T91" s="102" t="s">
        <v>199</v>
      </c>
      <c r="U91" s="60">
        <f>U90*(1+$U$14)</f>
        <v>50.4</v>
      </c>
      <c r="V91" s="60">
        <f t="shared" si="25"/>
        <v>63</v>
      </c>
      <c r="W91" s="60">
        <f t="shared" si="26"/>
        <v>51.54</v>
      </c>
      <c r="X91" s="60">
        <f t="shared" si="27"/>
        <v>64.14</v>
      </c>
      <c r="Y91" s="69">
        <f t="shared" si="36"/>
        <v>2</v>
      </c>
      <c r="Z91" s="70" t="str">
        <f t="shared" si="28"/>
        <v/>
      </c>
      <c r="AA91" s="67" t="str">
        <f t="shared" si="29"/>
        <v/>
      </c>
      <c r="AB91" s="69" t="str">
        <f t="shared" si="30"/>
        <v>-</v>
      </c>
      <c r="AC91" s="58" t="str">
        <f t="shared" si="31"/>
        <v/>
      </c>
      <c r="AD91" s="74" t="str">
        <f t="shared" si="32"/>
        <v/>
      </c>
      <c r="AE91" s="75">
        <f>L30</f>
        <v>0</v>
      </c>
      <c r="AF91" s="78" t="str">
        <f t="shared" si="35"/>
        <v/>
      </c>
      <c r="AG91" s="79" t="str">
        <f t="shared" si="33"/>
        <v/>
      </c>
      <c r="AH91" s="79" t="str">
        <f t="shared" si="34"/>
        <v/>
      </c>
    </row>
    <row r="92" spans="19:34" ht="25.05" hidden="1" customHeight="1" x14ac:dyDescent="0.55000000000000004">
      <c r="S92" s="57">
        <v>3381992</v>
      </c>
      <c r="T92" s="102" t="s">
        <v>164</v>
      </c>
      <c r="U92" s="59">
        <v>50.74</v>
      </c>
      <c r="V92" s="60">
        <f t="shared" si="25"/>
        <v>63.425000000000004</v>
      </c>
      <c r="W92" s="60">
        <f t="shared" si="26"/>
        <v>51.88</v>
      </c>
      <c r="X92" s="60">
        <f t="shared" si="27"/>
        <v>64.564999999999998</v>
      </c>
      <c r="Y92" s="69">
        <f t="shared" si="36"/>
        <v>2</v>
      </c>
      <c r="Z92" s="70" t="str">
        <f t="shared" si="28"/>
        <v/>
      </c>
      <c r="AA92" s="67" t="str">
        <f t="shared" si="29"/>
        <v/>
      </c>
      <c r="AB92" s="69" t="str">
        <f t="shared" si="30"/>
        <v>-</v>
      </c>
      <c r="AC92" s="58" t="str">
        <f t="shared" si="31"/>
        <v/>
      </c>
      <c r="AD92" s="74" t="str">
        <f t="shared" si="32"/>
        <v/>
      </c>
      <c r="AE92" s="75">
        <f>M29</f>
        <v>0</v>
      </c>
      <c r="AF92" s="78" t="str">
        <f t="shared" si="35"/>
        <v/>
      </c>
      <c r="AG92" s="79" t="str">
        <f t="shared" si="33"/>
        <v/>
      </c>
      <c r="AH92" s="79" t="str">
        <f t="shared" si="34"/>
        <v/>
      </c>
    </row>
    <row r="93" spans="19:34" ht="25.05" hidden="1" customHeight="1" x14ac:dyDescent="0.55000000000000004">
      <c r="S93" s="57">
        <v>3381992</v>
      </c>
      <c r="T93" s="102" t="s">
        <v>200</v>
      </c>
      <c r="U93" s="60">
        <f>U92*(1+$U$14)</f>
        <v>63.425000000000004</v>
      </c>
      <c r="V93" s="60">
        <f t="shared" si="25"/>
        <v>79.28125</v>
      </c>
      <c r="W93" s="60">
        <f t="shared" si="26"/>
        <v>64.564999999999998</v>
      </c>
      <c r="X93" s="60">
        <f t="shared" si="27"/>
        <v>80.421250000000001</v>
      </c>
      <c r="Y93" s="69">
        <f t="shared" si="36"/>
        <v>2</v>
      </c>
      <c r="Z93" s="70" t="str">
        <f t="shared" si="28"/>
        <v/>
      </c>
      <c r="AA93" s="67" t="str">
        <f t="shared" si="29"/>
        <v/>
      </c>
      <c r="AB93" s="69" t="str">
        <f t="shared" si="30"/>
        <v>-</v>
      </c>
      <c r="AC93" s="58" t="str">
        <f t="shared" si="31"/>
        <v/>
      </c>
      <c r="AD93" s="74" t="str">
        <f t="shared" si="32"/>
        <v/>
      </c>
      <c r="AE93" s="75">
        <f>M30</f>
        <v>0</v>
      </c>
      <c r="AF93" s="78" t="str">
        <f t="shared" si="35"/>
        <v/>
      </c>
      <c r="AG93" s="79" t="str">
        <f t="shared" si="33"/>
        <v/>
      </c>
      <c r="AH93" s="79" t="str">
        <f t="shared" si="34"/>
        <v/>
      </c>
    </row>
    <row r="94" spans="19:34" ht="25.05" hidden="1" customHeight="1" x14ac:dyDescent="0.55000000000000004">
      <c r="S94" s="57">
        <v>3382000</v>
      </c>
      <c r="T94" s="102" t="s">
        <v>165</v>
      </c>
      <c r="U94" s="59">
        <v>57.25</v>
      </c>
      <c r="V94" s="60">
        <f t="shared" si="25"/>
        <v>71.5625</v>
      </c>
      <c r="W94" s="60">
        <f t="shared" si="26"/>
        <v>58.39</v>
      </c>
      <c r="X94" s="60">
        <f t="shared" si="27"/>
        <v>72.702500000000001</v>
      </c>
      <c r="Y94" s="69">
        <f t="shared" si="36"/>
        <v>2</v>
      </c>
      <c r="Z94" s="70" t="str">
        <f t="shared" si="28"/>
        <v/>
      </c>
      <c r="AA94" s="67" t="str">
        <f t="shared" si="29"/>
        <v/>
      </c>
      <c r="AB94" s="69" t="str">
        <f t="shared" si="30"/>
        <v>-</v>
      </c>
      <c r="AC94" s="58" t="str">
        <f t="shared" si="31"/>
        <v/>
      </c>
      <c r="AD94" s="74" t="str">
        <f t="shared" si="32"/>
        <v/>
      </c>
      <c r="AE94" s="75">
        <f>N29</f>
        <v>0</v>
      </c>
      <c r="AF94" s="78" t="str">
        <f t="shared" si="35"/>
        <v/>
      </c>
      <c r="AG94" s="79" t="str">
        <f t="shared" si="33"/>
        <v/>
      </c>
      <c r="AH94" s="79" t="str">
        <f t="shared" si="34"/>
        <v/>
      </c>
    </row>
    <row r="95" spans="19:34" ht="25.05" hidden="1" customHeight="1" x14ac:dyDescent="0.55000000000000004">
      <c r="S95" s="57">
        <v>3382000</v>
      </c>
      <c r="T95" s="102" t="s">
        <v>201</v>
      </c>
      <c r="U95" s="60">
        <f>U94*(1+$U$14)</f>
        <v>71.5625</v>
      </c>
      <c r="V95" s="60">
        <f t="shared" si="25"/>
        <v>89.453125</v>
      </c>
      <c r="W95" s="60">
        <f t="shared" si="26"/>
        <v>72.702500000000001</v>
      </c>
      <c r="X95" s="60">
        <f t="shared" si="27"/>
        <v>90.593125000000001</v>
      </c>
      <c r="Y95" s="69">
        <f t="shared" si="36"/>
        <v>2</v>
      </c>
      <c r="Z95" s="70" t="str">
        <f t="shared" si="28"/>
        <v/>
      </c>
      <c r="AA95" s="67" t="str">
        <f t="shared" si="29"/>
        <v/>
      </c>
      <c r="AB95" s="69" t="str">
        <f t="shared" si="30"/>
        <v>-</v>
      </c>
      <c r="AC95" s="58" t="str">
        <f t="shared" si="31"/>
        <v/>
      </c>
      <c r="AD95" s="74" t="str">
        <f t="shared" si="32"/>
        <v/>
      </c>
      <c r="AE95" s="75">
        <f>N30</f>
        <v>0</v>
      </c>
      <c r="AF95" s="78" t="str">
        <f t="shared" si="35"/>
        <v/>
      </c>
      <c r="AG95" s="79" t="str">
        <f t="shared" si="33"/>
        <v/>
      </c>
      <c r="AH95" s="79" t="str">
        <f t="shared" si="34"/>
        <v/>
      </c>
    </row>
    <row r="96" spans="19:34" ht="25.05" hidden="1" customHeight="1" x14ac:dyDescent="0.55000000000000004">
      <c r="S96" s="57">
        <v>3382008</v>
      </c>
      <c r="T96" s="102" t="s">
        <v>166</v>
      </c>
      <c r="U96" s="59">
        <v>67.650000000000006</v>
      </c>
      <c r="V96" s="60">
        <f t="shared" si="25"/>
        <v>84.5625</v>
      </c>
      <c r="W96" s="60">
        <f t="shared" si="26"/>
        <v>68.790000000000006</v>
      </c>
      <c r="X96" s="60">
        <f t="shared" si="27"/>
        <v>85.702500000000001</v>
      </c>
      <c r="Y96" s="69">
        <f t="shared" si="36"/>
        <v>2</v>
      </c>
      <c r="Z96" s="70" t="str">
        <f t="shared" si="28"/>
        <v/>
      </c>
      <c r="AA96" s="67" t="str">
        <f t="shared" si="29"/>
        <v/>
      </c>
      <c r="AB96" s="69" t="str">
        <f t="shared" si="30"/>
        <v>-</v>
      </c>
      <c r="AC96" s="58" t="str">
        <f t="shared" si="31"/>
        <v/>
      </c>
      <c r="AD96" s="74" t="str">
        <f t="shared" si="32"/>
        <v/>
      </c>
      <c r="AE96" s="75">
        <f>O29</f>
        <v>0</v>
      </c>
      <c r="AF96" s="78" t="str">
        <f t="shared" si="35"/>
        <v/>
      </c>
      <c r="AG96" s="79" t="str">
        <f t="shared" si="33"/>
        <v/>
      </c>
      <c r="AH96" s="79" t="str">
        <f t="shared" si="34"/>
        <v/>
      </c>
    </row>
    <row r="97" spans="19:34" ht="25.05" hidden="1" customHeight="1" x14ac:dyDescent="0.55000000000000004">
      <c r="S97" s="57">
        <v>3382008</v>
      </c>
      <c r="T97" s="102" t="s">
        <v>202</v>
      </c>
      <c r="U97" s="60">
        <f>U96*(1+$U$14)</f>
        <v>84.5625</v>
      </c>
      <c r="V97" s="60">
        <f t="shared" si="25"/>
        <v>105.703125</v>
      </c>
      <c r="W97" s="60">
        <f t="shared" si="26"/>
        <v>85.702500000000001</v>
      </c>
      <c r="X97" s="60">
        <f t="shared" si="27"/>
        <v>106.843125</v>
      </c>
      <c r="Y97" s="69">
        <f t="shared" si="36"/>
        <v>2</v>
      </c>
      <c r="Z97" s="70" t="str">
        <f t="shared" si="28"/>
        <v/>
      </c>
      <c r="AA97" s="67" t="str">
        <f t="shared" si="29"/>
        <v/>
      </c>
      <c r="AB97" s="69" t="str">
        <f t="shared" si="30"/>
        <v>-</v>
      </c>
      <c r="AC97" s="58" t="str">
        <f t="shared" si="31"/>
        <v/>
      </c>
      <c r="AD97" s="74" t="str">
        <f t="shared" si="32"/>
        <v/>
      </c>
      <c r="AE97" s="75">
        <f>O30</f>
        <v>0</v>
      </c>
      <c r="AF97" s="78" t="str">
        <f t="shared" si="35"/>
        <v/>
      </c>
      <c r="AG97" s="79" t="str">
        <f t="shared" si="33"/>
        <v/>
      </c>
      <c r="AH97" s="79" t="str">
        <f t="shared" si="34"/>
        <v/>
      </c>
    </row>
    <row r="98" spans="19:34" ht="25.05" hidden="1" customHeight="1" x14ac:dyDescent="0.55000000000000004">
      <c r="S98" s="57">
        <v>3381849</v>
      </c>
      <c r="T98" s="102" t="s">
        <v>167</v>
      </c>
      <c r="U98" s="59">
        <v>52.04</v>
      </c>
      <c r="V98" s="60">
        <f t="shared" si="25"/>
        <v>65.05</v>
      </c>
      <c r="W98" s="60">
        <f t="shared" si="26"/>
        <v>53.18</v>
      </c>
      <c r="X98" s="60">
        <f t="shared" si="27"/>
        <v>66.19</v>
      </c>
      <c r="Y98" s="69">
        <f t="shared" si="36"/>
        <v>2</v>
      </c>
      <c r="Z98" s="70" t="str">
        <f t="shared" si="28"/>
        <v/>
      </c>
      <c r="AA98" s="67" t="str">
        <f t="shared" si="29"/>
        <v/>
      </c>
      <c r="AB98" s="69" t="str">
        <f t="shared" si="30"/>
        <v>-</v>
      </c>
      <c r="AC98" s="58" t="str">
        <f t="shared" si="31"/>
        <v/>
      </c>
      <c r="AD98" s="74" t="str">
        <f t="shared" si="32"/>
        <v/>
      </c>
      <c r="AE98" s="75">
        <f>H32</f>
        <v>0</v>
      </c>
      <c r="AF98" s="78" t="str">
        <f t="shared" si="35"/>
        <v/>
      </c>
      <c r="AG98" s="79" t="str">
        <f t="shared" si="33"/>
        <v/>
      </c>
      <c r="AH98" s="79" t="str">
        <f t="shared" si="34"/>
        <v/>
      </c>
    </row>
    <row r="99" spans="19:34" ht="25.05" hidden="1" customHeight="1" x14ac:dyDescent="0.55000000000000004">
      <c r="S99" s="57">
        <v>3381849</v>
      </c>
      <c r="T99" s="102" t="s">
        <v>203</v>
      </c>
      <c r="U99" s="60">
        <f>U98*(1+$U$14)</f>
        <v>65.05</v>
      </c>
      <c r="V99" s="60">
        <f t="shared" si="25"/>
        <v>81.3125</v>
      </c>
      <c r="W99" s="60">
        <f t="shared" si="26"/>
        <v>66.19</v>
      </c>
      <c r="X99" s="60">
        <f t="shared" si="27"/>
        <v>82.452500000000001</v>
      </c>
      <c r="Y99" s="69">
        <f t="shared" si="36"/>
        <v>2</v>
      </c>
      <c r="Z99" s="70" t="str">
        <f t="shared" si="28"/>
        <v/>
      </c>
      <c r="AA99" s="67" t="str">
        <f t="shared" si="29"/>
        <v/>
      </c>
      <c r="AB99" s="69" t="str">
        <f t="shared" si="30"/>
        <v>-</v>
      </c>
      <c r="AC99" s="58" t="str">
        <f t="shared" si="31"/>
        <v/>
      </c>
      <c r="AD99" s="74" t="str">
        <f t="shared" si="32"/>
        <v/>
      </c>
      <c r="AE99" s="75">
        <f>H33</f>
        <v>0</v>
      </c>
      <c r="AF99" s="78" t="str">
        <f t="shared" si="35"/>
        <v/>
      </c>
      <c r="AG99" s="79" t="str">
        <f t="shared" si="33"/>
        <v/>
      </c>
      <c r="AH99" s="79" t="str">
        <f t="shared" si="34"/>
        <v/>
      </c>
    </row>
    <row r="100" spans="19:34" ht="25.05" hidden="1" customHeight="1" x14ac:dyDescent="0.55000000000000004">
      <c r="S100" s="57">
        <v>3381887</v>
      </c>
      <c r="T100" s="102" t="s">
        <v>168</v>
      </c>
      <c r="U100" s="59">
        <v>67.650000000000006</v>
      </c>
      <c r="V100" s="60">
        <f t="shared" si="25"/>
        <v>84.5625</v>
      </c>
      <c r="W100" s="60">
        <f t="shared" si="26"/>
        <v>68.790000000000006</v>
      </c>
      <c r="X100" s="60">
        <f t="shared" si="27"/>
        <v>85.702500000000001</v>
      </c>
      <c r="Y100" s="69">
        <f t="shared" si="36"/>
        <v>2</v>
      </c>
      <c r="Z100" s="70" t="str">
        <f t="shared" si="28"/>
        <v/>
      </c>
      <c r="AA100" s="67" t="str">
        <f t="shared" si="29"/>
        <v/>
      </c>
      <c r="AB100" s="69" t="str">
        <f t="shared" si="30"/>
        <v>-</v>
      </c>
      <c r="AC100" s="58" t="str">
        <f t="shared" si="31"/>
        <v/>
      </c>
      <c r="AD100" s="74" t="str">
        <f t="shared" si="32"/>
        <v/>
      </c>
      <c r="AE100" s="75">
        <f>I32</f>
        <v>0</v>
      </c>
      <c r="AF100" s="78" t="str">
        <f t="shared" si="35"/>
        <v/>
      </c>
      <c r="AG100" s="79" t="str">
        <f t="shared" si="33"/>
        <v/>
      </c>
      <c r="AH100" s="79" t="str">
        <f t="shared" si="34"/>
        <v/>
      </c>
    </row>
    <row r="101" spans="19:34" ht="25.05" hidden="1" customHeight="1" x14ac:dyDescent="0.55000000000000004">
      <c r="S101" s="57">
        <v>3381887</v>
      </c>
      <c r="T101" s="102" t="s">
        <v>204</v>
      </c>
      <c r="U101" s="60">
        <f>U100*(1+$U$14)</f>
        <v>84.5625</v>
      </c>
      <c r="V101" s="60">
        <f t="shared" si="25"/>
        <v>105.703125</v>
      </c>
      <c r="W101" s="60">
        <f t="shared" si="26"/>
        <v>85.702500000000001</v>
      </c>
      <c r="X101" s="60">
        <f t="shared" si="27"/>
        <v>106.843125</v>
      </c>
      <c r="Y101" s="69">
        <f t="shared" si="36"/>
        <v>2</v>
      </c>
      <c r="Z101" s="70" t="str">
        <f t="shared" si="28"/>
        <v/>
      </c>
      <c r="AA101" s="67" t="str">
        <f t="shared" si="29"/>
        <v/>
      </c>
      <c r="AB101" s="69" t="str">
        <f t="shared" si="30"/>
        <v>-</v>
      </c>
      <c r="AC101" s="58" t="str">
        <f t="shared" si="31"/>
        <v/>
      </c>
      <c r="AD101" s="74" t="str">
        <f t="shared" si="32"/>
        <v/>
      </c>
      <c r="AE101" s="75">
        <f>I33</f>
        <v>0</v>
      </c>
      <c r="AF101" s="78" t="str">
        <f t="shared" si="35"/>
        <v/>
      </c>
      <c r="AG101" s="79" t="str">
        <f t="shared" si="33"/>
        <v/>
      </c>
      <c r="AH101" s="79" t="str">
        <f t="shared" si="34"/>
        <v/>
      </c>
    </row>
    <row r="102" spans="19:34" ht="25.05" hidden="1" customHeight="1" x14ac:dyDescent="0.55000000000000004">
      <c r="S102" s="57">
        <v>3381907</v>
      </c>
      <c r="T102" s="102" t="s">
        <v>169</v>
      </c>
      <c r="U102" s="59">
        <v>78.05</v>
      </c>
      <c r="V102" s="60">
        <f t="shared" si="25"/>
        <v>97.5625</v>
      </c>
      <c r="W102" s="60">
        <f t="shared" si="26"/>
        <v>79.19</v>
      </c>
      <c r="X102" s="60">
        <f t="shared" si="27"/>
        <v>98.702500000000001</v>
      </c>
      <c r="Y102" s="69">
        <f t="shared" si="36"/>
        <v>2</v>
      </c>
      <c r="Z102" s="70" t="str">
        <f t="shared" si="28"/>
        <v/>
      </c>
      <c r="AA102" s="67" t="str">
        <f t="shared" si="29"/>
        <v/>
      </c>
      <c r="AB102" s="69" t="str">
        <f t="shared" si="30"/>
        <v>-</v>
      </c>
      <c r="AC102" s="58" t="str">
        <f t="shared" si="31"/>
        <v/>
      </c>
      <c r="AD102" s="74" t="str">
        <f t="shared" si="32"/>
        <v/>
      </c>
      <c r="AE102" s="75">
        <f>J32</f>
        <v>0</v>
      </c>
      <c r="AF102" s="78" t="str">
        <f t="shared" si="35"/>
        <v/>
      </c>
      <c r="AG102" s="79" t="str">
        <f t="shared" si="33"/>
        <v/>
      </c>
      <c r="AH102" s="79" t="str">
        <f t="shared" si="34"/>
        <v/>
      </c>
    </row>
    <row r="103" spans="19:34" ht="25.05" hidden="1" customHeight="1" x14ac:dyDescent="0.55000000000000004">
      <c r="S103" s="57">
        <v>3381907</v>
      </c>
      <c r="T103" s="102" t="s">
        <v>205</v>
      </c>
      <c r="U103" s="60">
        <f>U102*(1+$U$14)</f>
        <v>97.5625</v>
      </c>
      <c r="V103" s="60">
        <f t="shared" si="25"/>
        <v>121.953125</v>
      </c>
      <c r="W103" s="60">
        <f t="shared" si="26"/>
        <v>98.702500000000001</v>
      </c>
      <c r="X103" s="60">
        <f t="shared" si="27"/>
        <v>123.093125</v>
      </c>
      <c r="Y103" s="69">
        <f t="shared" si="36"/>
        <v>2</v>
      </c>
      <c r="Z103" s="70" t="str">
        <f t="shared" si="28"/>
        <v/>
      </c>
      <c r="AA103" s="67" t="str">
        <f t="shared" si="29"/>
        <v/>
      </c>
      <c r="AB103" s="69" t="str">
        <f t="shared" si="30"/>
        <v>-</v>
      </c>
      <c r="AC103" s="58" t="str">
        <f t="shared" si="31"/>
        <v/>
      </c>
      <c r="AD103" s="74" t="str">
        <f t="shared" si="32"/>
        <v/>
      </c>
      <c r="AE103" s="75">
        <f>J33</f>
        <v>0</v>
      </c>
      <c r="AF103" s="78" t="str">
        <f t="shared" si="35"/>
        <v/>
      </c>
      <c r="AG103" s="79" t="str">
        <f t="shared" si="33"/>
        <v/>
      </c>
      <c r="AH103" s="79" t="str">
        <f t="shared" si="34"/>
        <v/>
      </c>
    </row>
    <row r="104" spans="19:34" ht="25.05" hidden="1" customHeight="1" x14ac:dyDescent="0.55000000000000004">
      <c r="S104" s="57">
        <v>3381965</v>
      </c>
      <c r="T104" s="102" t="s">
        <v>170</v>
      </c>
      <c r="U104" s="59">
        <v>93.66</v>
      </c>
      <c r="V104" s="60">
        <f t="shared" si="25"/>
        <v>117.07499999999999</v>
      </c>
      <c r="W104" s="60">
        <f t="shared" si="26"/>
        <v>94.8</v>
      </c>
      <c r="X104" s="60">
        <f t="shared" si="27"/>
        <v>118.21499999999999</v>
      </c>
      <c r="Y104" s="69">
        <f t="shared" si="36"/>
        <v>2</v>
      </c>
      <c r="Z104" s="70" t="str">
        <f t="shared" si="28"/>
        <v/>
      </c>
      <c r="AA104" s="67" t="str">
        <f t="shared" si="29"/>
        <v/>
      </c>
      <c r="AB104" s="69" t="str">
        <f t="shared" si="30"/>
        <v>-</v>
      </c>
      <c r="AC104" s="58" t="str">
        <f t="shared" si="31"/>
        <v/>
      </c>
      <c r="AD104" s="74" t="str">
        <f t="shared" si="32"/>
        <v/>
      </c>
      <c r="AE104" s="75">
        <f>K32</f>
        <v>0</v>
      </c>
      <c r="AF104" s="78" t="str">
        <f t="shared" si="35"/>
        <v/>
      </c>
      <c r="AG104" s="79" t="str">
        <f t="shared" si="33"/>
        <v/>
      </c>
      <c r="AH104" s="79" t="str">
        <f t="shared" si="34"/>
        <v/>
      </c>
    </row>
    <row r="105" spans="19:34" ht="25.05" hidden="1" customHeight="1" x14ac:dyDescent="0.55000000000000004">
      <c r="S105" s="57">
        <v>3381965</v>
      </c>
      <c r="T105" s="102" t="s">
        <v>206</v>
      </c>
      <c r="U105" s="60">
        <f>U104*(1+$U$14)</f>
        <v>117.07499999999999</v>
      </c>
      <c r="V105" s="60">
        <f t="shared" si="25"/>
        <v>146.34375</v>
      </c>
      <c r="W105" s="60">
        <f t="shared" si="26"/>
        <v>118.21499999999999</v>
      </c>
      <c r="X105" s="60">
        <f t="shared" si="27"/>
        <v>147.48374999999999</v>
      </c>
      <c r="Y105" s="69">
        <f t="shared" si="36"/>
        <v>2</v>
      </c>
      <c r="Z105" s="70" t="str">
        <f t="shared" si="28"/>
        <v/>
      </c>
      <c r="AA105" s="67" t="str">
        <f t="shared" si="29"/>
        <v/>
      </c>
      <c r="AB105" s="69" t="str">
        <f t="shared" si="30"/>
        <v>-</v>
      </c>
      <c r="AC105" s="58" t="str">
        <f t="shared" si="31"/>
        <v/>
      </c>
      <c r="AD105" s="74" t="str">
        <f t="shared" si="32"/>
        <v/>
      </c>
      <c r="AE105" s="75">
        <f>K33</f>
        <v>0</v>
      </c>
      <c r="AF105" s="78" t="str">
        <f t="shared" si="35"/>
        <v/>
      </c>
      <c r="AG105" s="79" t="str">
        <f t="shared" si="33"/>
        <v/>
      </c>
      <c r="AH105" s="79" t="str">
        <f t="shared" si="34"/>
        <v/>
      </c>
    </row>
    <row r="106" spans="19:34" ht="25.05" hidden="1" customHeight="1" x14ac:dyDescent="0.55000000000000004">
      <c r="S106" s="57">
        <v>3381984</v>
      </c>
      <c r="T106" s="102" t="s">
        <v>171</v>
      </c>
      <c r="U106" s="59">
        <v>65.040000000000006</v>
      </c>
      <c r="V106" s="60">
        <f t="shared" si="25"/>
        <v>81.300000000000011</v>
      </c>
      <c r="W106" s="60">
        <f t="shared" si="26"/>
        <v>66.180000000000007</v>
      </c>
      <c r="X106" s="60">
        <f t="shared" si="27"/>
        <v>82.440000000000012</v>
      </c>
      <c r="Y106" s="69">
        <f t="shared" si="36"/>
        <v>2</v>
      </c>
      <c r="Z106" s="70" t="str">
        <f t="shared" si="28"/>
        <v/>
      </c>
      <c r="AA106" s="67" t="str">
        <f t="shared" si="29"/>
        <v/>
      </c>
      <c r="AB106" s="69" t="str">
        <f t="shared" si="30"/>
        <v>-</v>
      </c>
      <c r="AC106" s="58" t="str">
        <f t="shared" si="31"/>
        <v/>
      </c>
      <c r="AD106" s="74" t="str">
        <f t="shared" si="32"/>
        <v/>
      </c>
      <c r="AE106" s="75">
        <f>L32</f>
        <v>0</v>
      </c>
      <c r="AF106" s="78" t="str">
        <f t="shared" si="35"/>
        <v/>
      </c>
      <c r="AG106" s="79" t="str">
        <f t="shared" si="33"/>
        <v/>
      </c>
      <c r="AH106" s="79" t="str">
        <f t="shared" si="34"/>
        <v/>
      </c>
    </row>
    <row r="107" spans="19:34" ht="25.05" hidden="1" customHeight="1" x14ac:dyDescent="0.55000000000000004">
      <c r="S107" s="57">
        <v>3381984</v>
      </c>
      <c r="T107" s="102" t="s">
        <v>207</v>
      </c>
      <c r="U107" s="60">
        <f>U106*(1+$U$14)</f>
        <v>81.300000000000011</v>
      </c>
      <c r="V107" s="60">
        <f t="shared" si="25"/>
        <v>101.62500000000001</v>
      </c>
      <c r="W107" s="60">
        <f t="shared" si="26"/>
        <v>82.440000000000012</v>
      </c>
      <c r="X107" s="60">
        <f t="shared" si="27"/>
        <v>102.76500000000001</v>
      </c>
      <c r="Y107" s="69">
        <f t="shared" si="36"/>
        <v>2</v>
      </c>
      <c r="Z107" s="70" t="str">
        <f t="shared" si="28"/>
        <v/>
      </c>
      <c r="AA107" s="67" t="str">
        <f t="shared" si="29"/>
        <v/>
      </c>
      <c r="AB107" s="69" t="str">
        <f t="shared" si="30"/>
        <v>-</v>
      </c>
      <c r="AC107" s="58" t="str">
        <f t="shared" si="31"/>
        <v/>
      </c>
      <c r="AD107" s="74" t="str">
        <f t="shared" si="32"/>
        <v/>
      </c>
      <c r="AE107" s="75">
        <f>L33</f>
        <v>0</v>
      </c>
      <c r="AF107" s="78" t="str">
        <f t="shared" si="35"/>
        <v/>
      </c>
      <c r="AG107" s="79" t="str">
        <f t="shared" si="33"/>
        <v/>
      </c>
      <c r="AH107" s="79" t="str">
        <f t="shared" si="34"/>
        <v/>
      </c>
    </row>
    <row r="108" spans="19:34" ht="25.05" hidden="1" customHeight="1" x14ac:dyDescent="0.55000000000000004">
      <c r="S108" s="57">
        <v>3381993</v>
      </c>
      <c r="T108" s="102" t="s">
        <v>172</v>
      </c>
      <c r="U108" s="59">
        <v>80.66</v>
      </c>
      <c r="V108" s="60">
        <f t="shared" si="25"/>
        <v>100.82499999999999</v>
      </c>
      <c r="W108" s="60">
        <f t="shared" si="26"/>
        <v>81.8</v>
      </c>
      <c r="X108" s="60">
        <f t="shared" si="27"/>
        <v>101.96499999999999</v>
      </c>
      <c r="Y108" s="69">
        <f t="shared" si="36"/>
        <v>2</v>
      </c>
      <c r="Z108" s="70" t="str">
        <f t="shared" si="28"/>
        <v/>
      </c>
      <c r="AA108" s="67" t="str">
        <f t="shared" si="29"/>
        <v/>
      </c>
      <c r="AB108" s="69" t="str">
        <f t="shared" si="30"/>
        <v>-</v>
      </c>
      <c r="AC108" s="58" t="str">
        <f t="shared" si="31"/>
        <v/>
      </c>
      <c r="AD108" s="74" t="str">
        <f t="shared" si="32"/>
        <v/>
      </c>
      <c r="AE108" s="75">
        <f>M32</f>
        <v>0</v>
      </c>
      <c r="AF108" s="78" t="str">
        <f t="shared" si="35"/>
        <v/>
      </c>
      <c r="AG108" s="79" t="str">
        <f t="shared" si="33"/>
        <v/>
      </c>
      <c r="AH108" s="79" t="str">
        <f t="shared" si="34"/>
        <v/>
      </c>
    </row>
    <row r="109" spans="19:34" ht="25.05" hidden="1" customHeight="1" x14ac:dyDescent="0.55000000000000004">
      <c r="S109" s="57">
        <v>3381993</v>
      </c>
      <c r="T109" s="102" t="s">
        <v>208</v>
      </c>
      <c r="U109" s="60">
        <f>U108*(1+$U$14)</f>
        <v>100.82499999999999</v>
      </c>
      <c r="V109" s="60">
        <f t="shared" si="25"/>
        <v>126.03124999999999</v>
      </c>
      <c r="W109" s="60">
        <f t="shared" si="26"/>
        <v>101.96499999999999</v>
      </c>
      <c r="X109" s="60">
        <f t="shared" si="27"/>
        <v>127.17124999999999</v>
      </c>
      <c r="Y109" s="69">
        <f t="shared" si="36"/>
        <v>2</v>
      </c>
      <c r="Z109" s="70" t="str">
        <f t="shared" si="28"/>
        <v/>
      </c>
      <c r="AA109" s="67" t="str">
        <f t="shared" si="29"/>
        <v/>
      </c>
      <c r="AB109" s="69" t="str">
        <f t="shared" si="30"/>
        <v>-</v>
      </c>
      <c r="AC109" s="58" t="str">
        <f t="shared" si="31"/>
        <v/>
      </c>
      <c r="AD109" s="74" t="str">
        <f t="shared" si="32"/>
        <v/>
      </c>
      <c r="AE109" s="75">
        <f>M33</f>
        <v>0</v>
      </c>
      <c r="AF109" s="78" t="str">
        <f t="shared" si="35"/>
        <v/>
      </c>
      <c r="AG109" s="79" t="str">
        <f t="shared" si="33"/>
        <v/>
      </c>
      <c r="AH109" s="79" t="str">
        <f t="shared" si="34"/>
        <v/>
      </c>
    </row>
    <row r="110" spans="19:34" ht="25.05" hidden="1" customHeight="1" x14ac:dyDescent="0.55000000000000004">
      <c r="S110" s="57">
        <v>3382002</v>
      </c>
      <c r="T110" s="102" t="s">
        <v>173</v>
      </c>
      <c r="U110" s="59">
        <v>97.57</v>
      </c>
      <c r="V110" s="60">
        <f t="shared" si="25"/>
        <v>121.96249999999999</v>
      </c>
      <c r="W110" s="60">
        <f t="shared" si="26"/>
        <v>98.71</v>
      </c>
      <c r="X110" s="60">
        <f t="shared" si="27"/>
        <v>123.10249999999999</v>
      </c>
      <c r="Y110" s="69">
        <f t="shared" si="36"/>
        <v>2</v>
      </c>
      <c r="Z110" s="70" t="str">
        <f t="shared" si="28"/>
        <v/>
      </c>
      <c r="AA110" s="67" t="str">
        <f t="shared" si="29"/>
        <v/>
      </c>
      <c r="AB110" s="69" t="str">
        <f t="shared" si="30"/>
        <v>-</v>
      </c>
      <c r="AC110" s="58" t="str">
        <f t="shared" si="31"/>
        <v/>
      </c>
      <c r="AD110" s="74" t="str">
        <f t="shared" si="32"/>
        <v/>
      </c>
      <c r="AE110" s="75">
        <f>N32</f>
        <v>0</v>
      </c>
      <c r="AF110" s="78" t="str">
        <f t="shared" si="35"/>
        <v/>
      </c>
      <c r="AG110" s="79" t="str">
        <f t="shared" si="33"/>
        <v/>
      </c>
      <c r="AH110" s="79" t="str">
        <f t="shared" si="34"/>
        <v/>
      </c>
    </row>
    <row r="111" spans="19:34" ht="25.05" hidden="1" customHeight="1" x14ac:dyDescent="0.55000000000000004">
      <c r="S111" s="57">
        <v>3382002</v>
      </c>
      <c r="T111" s="102" t="s">
        <v>209</v>
      </c>
      <c r="U111" s="60">
        <f>U110*(1+$U$14)</f>
        <v>121.96249999999999</v>
      </c>
      <c r="V111" s="60">
        <f t="shared" si="25"/>
        <v>152.453125</v>
      </c>
      <c r="W111" s="60">
        <f t="shared" si="26"/>
        <v>123.10249999999999</v>
      </c>
      <c r="X111" s="60">
        <f t="shared" si="27"/>
        <v>153.59312499999999</v>
      </c>
      <c r="Y111" s="69">
        <f t="shared" si="36"/>
        <v>2</v>
      </c>
      <c r="Z111" s="70" t="str">
        <f t="shared" si="28"/>
        <v/>
      </c>
      <c r="AA111" s="67" t="str">
        <f t="shared" si="29"/>
        <v/>
      </c>
      <c r="AB111" s="69" t="str">
        <f t="shared" si="30"/>
        <v>-</v>
      </c>
      <c r="AC111" s="58" t="str">
        <f t="shared" si="31"/>
        <v/>
      </c>
      <c r="AD111" s="74" t="str">
        <f t="shared" si="32"/>
        <v/>
      </c>
      <c r="AE111" s="75">
        <f>N33</f>
        <v>0</v>
      </c>
      <c r="AF111" s="78" t="str">
        <f t="shared" si="35"/>
        <v/>
      </c>
      <c r="AG111" s="79" t="str">
        <f t="shared" si="33"/>
        <v/>
      </c>
      <c r="AH111" s="79" t="str">
        <f t="shared" si="34"/>
        <v/>
      </c>
    </row>
    <row r="112" spans="19:34" ht="25.05" hidden="1" customHeight="1" x14ac:dyDescent="0.55000000000000004">
      <c r="S112" s="57">
        <v>3382009</v>
      </c>
      <c r="T112" s="102" t="s">
        <v>174</v>
      </c>
      <c r="U112" s="59">
        <v>113.18</v>
      </c>
      <c r="V112" s="60">
        <f t="shared" si="25"/>
        <v>141.47500000000002</v>
      </c>
      <c r="W112" s="60">
        <f t="shared" si="26"/>
        <v>114.32000000000001</v>
      </c>
      <c r="X112" s="60">
        <f t="shared" si="27"/>
        <v>142.61500000000001</v>
      </c>
      <c r="Y112" s="69">
        <f t="shared" si="36"/>
        <v>2</v>
      </c>
      <c r="Z112" s="70" t="str">
        <f t="shared" si="28"/>
        <v/>
      </c>
      <c r="AA112" s="67" t="str">
        <f t="shared" si="29"/>
        <v/>
      </c>
      <c r="AB112" s="69" t="str">
        <f t="shared" si="30"/>
        <v>-</v>
      </c>
      <c r="AC112" s="58" t="str">
        <f t="shared" si="31"/>
        <v/>
      </c>
      <c r="AD112" s="74" t="str">
        <f t="shared" si="32"/>
        <v/>
      </c>
      <c r="AE112" s="75">
        <f>O32</f>
        <v>0</v>
      </c>
      <c r="AF112" s="78" t="str">
        <f t="shared" si="35"/>
        <v/>
      </c>
      <c r="AG112" s="79" t="str">
        <f t="shared" si="33"/>
        <v/>
      </c>
      <c r="AH112" s="79" t="str">
        <f t="shared" si="34"/>
        <v/>
      </c>
    </row>
    <row r="113" spans="19:34" ht="25.05" hidden="1" customHeight="1" x14ac:dyDescent="0.55000000000000004">
      <c r="S113" s="57">
        <v>3382009</v>
      </c>
      <c r="T113" s="102" t="s">
        <v>210</v>
      </c>
      <c r="U113" s="60">
        <f>U112*(1+$U$14)</f>
        <v>141.47500000000002</v>
      </c>
      <c r="V113" s="60">
        <f t="shared" si="25"/>
        <v>176.84375000000003</v>
      </c>
      <c r="W113" s="60">
        <f t="shared" si="26"/>
        <v>142.61500000000001</v>
      </c>
      <c r="X113" s="60">
        <f t="shared" si="27"/>
        <v>177.98375000000001</v>
      </c>
      <c r="Y113" s="69">
        <f t="shared" si="36"/>
        <v>2</v>
      </c>
      <c r="Z113" s="70" t="str">
        <f t="shared" si="28"/>
        <v/>
      </c>
      <c r="AA113" s="67" t="str">
        <f t="shared" si="29"/>
        <v/>
      </c>
      <c r="AB113" s="69" t="str">
        <f t="shared" si="30"/>
        <v>-</v>
      </c>
      <c r="AC113" s="58" t="str">
        <f t="shared" si="31"/>
        <v/>
      </c>
      <c r="AD113" s="74" t="str">
        <f t="shared" si="32"/>
        <v/>
      </c>
      <c r="AE113" s="75">
        <f>O33</f>
        <v>0</v>
      </c>
      <c r="AF113" s="78" t="str">
        <f t="shared" si="35"/>
        <v/>
      </c>
      <c r="AG113" s="79" t="str">
        <f t="shared" si="33"/>
        <v/>
      </c>
      <c r="AH113" s="79" t="str">
        <f t="shared" si="34"/>
        <v/>
      </c>
    </row>
    <row r="114" spans="19:34" ht="25.05" hidden="1" customHeight="1" x14ac:dyDescent="0.55000000000000004">
      <c r="S114" s="57">
        <v>3381851</v>
      </c>
      <c r="T114" s="102" t="s">
        <v>175</v>
      </c>
      <c r="U114" s="59">
        <v>75.45</v>
      </c>
      <c r="V114" s="60">
        <f t="shared" si="25"/>
        <v>94.3125</v>
      </c>
      <c r="W114" s="60">
        <f t="shared" si="26"/>
        <v>76.59</v>
      </c>
      <c r="X114" s="60">
        <f t="shared" si="27"/>
        <v>95.452500000000001</v>
      </c>
      <c r="Y114" s="69">
        <f t="shared" si="36"/>
        <v>2</v>
      </c>
      <c r="Z114" s="70" t="str">
        <f t="shared" si="28"/>
        <v/>
      </c>
      <c r="AA114" s="67" t="str">
        <f t="shared" si="29"/>
        <v/>
      </c>
      <c r="AB114" s="69" t="str">
        <f t="shared" si="30"/>
        <v>-</v>
      </c>
      <c r="AC114" s="58" t="str">
        <f t="shared" si="31"/>
        <v/>
      </c>
      <c r="AD114" s="74" t="str">
        <f t="shared" si="32"/>
        <v/>
      </c>
      <c r="AE114" s="75">
        <f>H35</f>
        <v>0</v>
      </c>
      <c r="AF114" s="78" t="str">
        <f t="shared" si="35"/>
        <v/>
      </c>
      <c r="AG114" s="79" t="str">
        <f t="shared" si="33"/>
        <v/>
      </c>
      <c r="AH114" s="79" t="str">
        <f t="shared" si="34"/>
        <v/>
      </c>
    </row>
    <row r="115" spans="19:34" ht="25.05" hidden="1" customHeight="1" x14ac:dyDescent="0.55000000000000004">
      <c r="S115" s="57">
        <v>3381851</v>
      </c>
      <c r="T115" s="102" t="s">
        <v>211</v>
      </c>
      <c r="U115" s="60">
        <f>U114*(1+$U$14)</f>
        <v>94.3125</v>
      </c>
      <c r="V115" s="60">
        <f t="shared" si="25"/>
        <v>117.890625</v>
      </c>
      <c r="W115" s="60">
        <f t="shared" si="26"/>
        <v>95.452500000000001</v>
      </c>
      <c r="X115" s="60">
        <f t="shared" si="27"/>
        <v>119.030625</v>
      </c>
      <c r="Y115" s="69">
        <f t="shared" si="36"/>
        <v>2</v>
      </c>
      <c r="Z115" s="70" t="str">
        <f t="shared" si="28"/>
        <v/>
      </c>
      <c r="AA115" s="67" t="str">
        <f t="shared" si="29"/>
        <v/>
      </c>
      <c r="AB115" s="69" t="str">
        <f t="shared" si="30"/>
        <v>-</v>
      </c>
      <c r="AC115" s="58" t="str">
        <f t="shared" si="31"/>
        <v/>
      </c>
      <c r="AD115" s="74" t="str">
        <f t="shared" si="32"/>
        <v/>
      </c>
      <c r="AE115" s="75">
        <f>H36</f>
        <v>0</v>
      </c>
      <c r="AF115" s="78" t="str">
        <f t="shared" si="35"/>
        <v/>
      </c>
      <c r="AG115" s="79" t="str">
        <f t="shared" si="33"/>
        <v/>
      </c>
      <c r="AH115" s="79" t="str">
        <f t="shared" si="34"/>
        <v/>
      </c>
    </row>
    <row r="116" spans="19:34" ht="25.05" hidden="1" customHeight="1" x14ac:dyDescent="0.55000000000000004">
      <c r="S116" s="57">
        <v>3381888</v>
      </c>
      <c r="T116" s="102" t="s">
        <v>176</v>
      </c>
      <c r="U116" s="59">
        <v>94.96</v>
      </c>
      <c r="V116" s="60">
        <f t="shared" si="25"/>
        <v>118.69999999999999</v>
      </c>
      <c r="W116" s="60">
        <f t="shared" si="26"/>
        <v>96.1</v>
      </c>
      <c r="X116" s="60">
        <f t="shared" si="27"/>
        <v>119.83999999999999</v>
      </c>
      <c r="Y116" s="69">
        <f t="shared" si="36"/>
        <v>2</v>
      </c>
      <c r="Z116" s="70" t="str">
        <f t="shared" si="28"/>
        <v/>
      </c>
      <c r="AA116" s="67" t="str">
        <f t="shared" si="29"/>
        <v/>
      </c>
      <c r="AB116" s="69" t="str">
        <f t="shared" si="30"/>
        <v>-</v>
      </c>
      <c r="AC116" s="58" t="str">
        <f t="shared" si="31"/>
        <v/>
      </c>
      <c r="AD116" s="74" t="str">
        <f t="shared" si="32"/>
        <v/>
      </c>
      <c r="AE116" s="75">
        <f>I35</f>
        <v>0</v>
      </c>
      <c r="AF116" s="78" t="str">
        <f t="shared" si="35"/>
        <v/>
      </c>
      <c r="AG116" s="79" t="str">
        <f t="shared" si="33"/>
        <v/>
      </c>
      <c r="AH116" s="79" t="str">
        <f t="shared" si="34"/>
        <v/>
      </c>
    </row>
    <row r="117" spans="19:34" ht="25.05" hidden="1" customHeight="1" x14ac:dyDescent="0.55000000000000004">
      <c r="S117" s="57">
        <v>3381888</v>
      </c>
      <c r="T117" s="102" t="s">
        <v>212</v>
      </c>
      <c r="U117" s="60">
        <f>U116*(1+$U$14)</f>
        <v>118.69999999999999</v>
      </c>
      <c r="V117" s="60">
        <f t="shared" si="25"/>
        <v>148.375</v>
      </c>
      <c r="W117" s="60">
        <f t="shared" si="26"/>
        <v>119.83999999999999</v>
      </c>
      <c r="X117" s="60">
        <f t="shared" si="27"/>
        <v>149.51499999999999</v>
      </c>
      <c r="Y117" s="69">
        <f t="shared" si="36"/>
        <v>2</v>
      </c>
      <c r="Z117" s="70" t="str">
        <f t="shared" si="28"/>
        <v/>
      </c>
      <c r="AA117" s="67" t="str">
        <f t="shared" si="29"/>
        <v/>
      </c>
      <c r="AB117" s="69" t="str">
        <f t="shared" si="30"/>
        <v>-</v>
      </c>
      <c r="AC117" s="58" t="str">
        <f t="shared" si="31"/>
        <v/>
      </c>
      <c r="AD117" s="74" t="str">
        <f t="shared" si="32"/>
        <v/>
      </c>
      <c r="AE117" s="75">
        <f>I36</f>
        <v>0</v>
      </c>
      <c r="AF117" s="78" t="str">
        <f t="shared" si="35"/>
        <v/>
      </c>
      <c r="AG117" s="79" t="str">
        <f t="shared" si="33"/>
        <v/>
      </c>
      <c r="AH117" s="79" t="str">
        <f t="shared" si="34"/>
        <v/>
      </c>
    </row>
    <row r="118" spans="19:34" ht="25.05" hidden="1" customHeight="1" x14ac:dyDescent="0.55000000000000004">
      <c r="S118" s="57">
        <v>3381908</v>
      </c>
      <c r="T118" s="102" t="s">
        <v>177</v>
      </c>
      <c r="U118" s="59">
        <v>110.58</v>
      </c>
      <c r="V118" s="60">
        <f t="shared" si="25"/>
        <v>138.22499999999999</v>
      </c>
      <c r="W118" s="60">
        <f t="shared" si="26"/>
        <v>111.72</v>
      </c>
      <c r="X118" s="60">
        <f t="shared" si="27"/>
        <v>139.36499999999998</v>
      </c>
      <c r="Y118" s="69">
        <f t="shared" si="36"/>
        <v>2</v>
      </c>
      <c r="Z118" s="70" t="str">
        <f t="shared" si="28"/>
        <v/>
      </c>
      <c r="AA118" s="67" t="str">
        <f t="shared" si="29"/>
        <v/>
      </c>
      <c r="AB118" s="69" t="str">
        <f t="shared" si="30"/>
        <v>-</v>
      </c>
      <c r="AC118" s="58" t="str">
        <f t="shared" si="31"/>
        <v/>
      </c>
      <c r="AD118" s="74" t="str">
        <f t="shared" si="32"/>
        <v/>
      </c>
      <c r="AE118" s="75">
        <f>J35</f>
        <v>0</v>
      </c>
      <c r="AF118" s="78" t="str">
        <f t="shared" si="35"/>
        <v/>
      </c>
      <c r="AG118" s="79" t="str">
        <f t="shared" si="33"/>
        <v/>
      </c>
      <c r="AH118" s="79" t="str">
        <f t="shared" si="34"/>
        <v/>
      </c>
    </row>
    <row r="119" spans="19:34" ht="25.05" hidden="1" customHeight="1" x14ac:dyDescent="0.55000000000000004">
      <c r="S119" s="57">
        <v>3381908</v>
      </c>
      <c r="T119" s="102" t="s">
        <v>213</v>
      </c>
      <c r="U119" s="60">
        <f>U118*(1+$U$14)</f>
        <v>138.22499999999999</v>
      </c>
      <c r="V119" s="60">
        <f t="shared" si="25"/>
        <v>172.78125</v>
      </c>
      <c r="W119" s="60">
        <f t="shared" si="26"/>
        <v>139.36499999999998</v>
      </c>
      <c r="X119" s="60">
        <f t="shared" si="27"/>
        <v>173.92124999999999</v>
      </c>
      <c r="Y119" s="69">
        <f t="shared" si="36"/>
        <v>2</v>
      </c>
      <c r="Z119" s="70" t="str">
        <f t="shared" si="28"/>
        <v/>
      </c>
      <c r="AA119" s="67" t="str">
        <f t="shared" si="29"/>
        <v/>
      </c>
      <c r="AB119" s="69" t="str">
        <f t="shared" si="30"/>
        <v>-</v>
      </c>
      <c r="AC119" s="58" t="str">
        <f t="shared" si="31"/>
        <v/>
      </c>
      <c r="AD119" s="74" t="str">
        <f t="shared" si="32"/>
        <v/>
      </c>
      <c r="AE119" s="75">
        <f>J36</f>
        <v>0</v>
      </c>
      <c r="AF119" s="78" t="str">
        <f t="shared" si="35"/>
        <v/>
      </c>
      <c r="AG119" s="79" t="str">
        <f t="shared" si="33"/>
        <v/>
      </c>
      <c r="AH119" s="79" t="str">
        <f t="shared" si="34"/>
        <v/>
      </c>
    </row>
    <row r="120" spans="19:34" ht="25.05" hidden="1" customHeight="1" x14ac:dyDescent="0.55000000000000004">
      <c r="S120" s="57">
        <v>3381966</v>
      </c>
      <c r="T120" s="102" t="s">
        <v>178</v>
      </c>
      <c r="U120" s="59">
        <v>130.08000000000001</v>
      </c>
      <c r="V120" s="60">
        <f t="shared" si="25"/>
        <v>162.60000000000002</v>
      </c>
      <c r="W120" s="60">
        <f t="shared" si="26"/>
        <v>131.22</v>
      </c>
      <c r="X120" s="60">
        <f t="shared" si="27"/>
        <v>163.74</v>
      </c>
      <c r="Y120" s="69">
        <f t="shared" si="36"/>
        <v>2</v>
      </c>
      <c r="Z120" s="70" t="str">
        <f t="shared" si="28"/>
        <v/>
      </c>
      <c r="AA120" s="67" t="str">
        <f t="shared" si="29"/>
        <v/>
      </c>
      <c r="AB120" s="69" t="str">
        <f t="shared" si="30"/>
        <v>-</v>
      </c>
      <c r="AC120" s="58" t="str">
        <f t="shared" si="31"/>
        <v/>
      </c>
      <c r="AD120" s="74" t="str">
        <f t="shared" si="32"/>
        <v/>
      </c>
      <c r="AE120" s="75">
        <f>K35</f>
        <v>0</v>
      </c>
      <c r="AF120" s="78" t="str">
        <f t="shared" si="35"/>
        <v/>
      </c>
      <c r="AG120" s="79" t="str">
        <f t="shared" si="33"/>
        <v/>
      </c>
      <c r="AH120" s="79" t="str">
        <f t="shared" si="34"/>
        <v/>
      </c>
    </row>
    <row r="121" spans="19:34" ht="25.05" hidden="1" customHeight="1" x14ac:dyDescent="0.55000000000000004">
      <c r="S121" s="57">
        <v>3381966</v>
      </c>
      <c r="T121" s="102" t="s">
        <v>214</v>
      </c>
      <c r="U121" s="60">
        <f>U120*(1+$U$14)</f>
        <v>162.60000000000002</v>
      </c>
      <c r="V121" s="60">
        <f t="shared" si="25"/>
        <v>203.25000000000003</v>
      </c>
      <c r="W121" s="60">
        <f t="shared" si="26"/>
        <v>163.74</v>
      </c>
      <c r="X121" s="60">
        <f t="shared" si="27"/>
        <v>204.39000000000001</v>
      </c>
      <c r="Y121" s="69">
        <f t="shared" si="36"/>
        <v>2</v>
      </c>
      <c r="Z121" s="70" t="str">
        <f t="shared" si="28"/>
        <v/>
      </c>
      <c r="AA121" s="67" t="str">
        <f t="shared" si="29"/>
        <v/>
      </c>
      <c r="AB121" s="69" t="str">
        <f t="shared" si="30"/>
        <v>-</v>
      </c>
      <c r="AC121" s="58" t="str">
        <f t="shared" si="31"/>
        <v/>
      </c>
      <c r="AD121" s="74" t="str">
        <f t="shared" si="32"/>
        <v/>
      </c>
      <c r="AE121" s="75">
        <f>K36</f>
        <v>0</v>
      </c>
      <c r="AF121" s="78" t="str">
        <f t="shared" si="35"/>
        <v/>
      </c>
      <c r="AG121" s="79" t="str">
        <f t="shared" si="33"/>
        <v/>
      </c>
      <c r="AH121" s="79" t="str">
        <f t="shared" si="34"/>
        <v/>
      </c>
    </row>
    <row r="122" spans="19:34" ht="25.05" hidden="1" customHeight="1" x14ac:dyDescent="0.55000000000000004">
      <c r="S122" s="57">
        <v>3381985</v>
      </c>
      <c r="T122" s="102" t="s">
        <v>179</v>
      </c>
      <c r="U122" s="59">
        <v>94.96</v>
      </c>
      <c r="V122" s="60">
        <f t="shared" si="25"/>
        <v>118.69999999999999</v>
      </c>
      <c r="W122" s="60">
        <f t="shared" si="26"/>
        <v>96.1</v>
      </c>
      <c r="X122" s="60">
        <f t="shared" si="27"/>
        <v>119.83999999999999</v>
      </c>
      <c r="Y122" s="69">
        <f t="shared" si="36"/>
        <v>2</v>
      </c>
      <c r="Z122" s="70" t="str">
        <f t="shared" si="28"/>
        <v/>
      </c>
      <c r="AA122" s="67" t="str">
        <f t="shared" si="29"/>
        <v/>
      </c>
      <c r="AB122" s="69" t="str">
        <f t="shared" si="30"/>
        <v>-</v>
      </c>
      <c r="AC122" s="58" t="str">
        <f t="shared" si="31"/>
        <v/>
      </c>
      <c r="AD122" s="74" t="str">
        <f t="shared" si="32"/>
        <v/>
      </c>
      <c r="AE122" s="75">
        <f>L35</f>
        <v>0</v>
      </c>
      <c r="AF122" s="78" t="str">
        <f t="shared" si="35"/>
        <v/>
      </c>
      <c r="AG122" s="79" t="str">
        <f t="shared" si="33"/>
        <v/>
      </c>
      <c r="AH122" s="79" t="str">
        <f t="shared" si="34"/>
        <v/>
      </c>
    </row>
    <row r="123" spans="19:34" ht="25.05" hidden="1" customHeight="1" x14ac:dyDescent="0.55000000000000004">
      <c r="S123" s="57">
        <v>3381985</v>
      </c>
      <c r="T123" s="102" t="s">
        <v>215</v>
      </c>
      <c r="U123" s="60">
        <f>U122*(1+$U$14)</f>
        <v>118.69999999999999</v>
      </c>
      <c r="V123" s="60">
        <f t="shared" si="25"/>
        <v>148.375</v>
      </c>
      <c r="W123" s="60">
        <f t="shared" si="26"/>
        <v>119.83999999999999</v>
      </c>
      <c r="X123" s="60">
        <f t="shared" si="27"/>
        <v>149.51499999999999</v>
      </c>
      <c r="Y123" s="69">
        <f t="shared" si="36"/>
        <v>2</v>
      </c>
      <c r="Z123" s="70" t="str">
        <f t="shared" si="28"/>
        <v/>
      </c>
      <c r="AA123" s="67" t="str">
        <f t="shared" si="29"/>
        <v/>
      </c>
      <c r="AB123" s="69" t="str">
        <f t="shared" si="30"/>
        <v>-</v>
      </c>
      <c r="AC123" s="58" t="str">
        <f t="shared" si="31"/>
        <v/>
      </c>
      <c r="AD123" s="74" t="str">
        <f t="shared" si="32"/>
        <v/>
      </c>
      <c r="AE123" s="75">
        <f>L36</f>
        <v>0</v>
      </c>
      <c r="AF123" s="78" t="str">
        <f t="shared" si="35"/>
        <v/>
      </c>
      <c r="AG123" s="79" t="str">
        <f t="shared" si="33"/>
        <v/>
      </c>
      <c r="AH123" s="79" t="str">
        <f t="shared" si="34"/>
        <v/>
      </c>
    </row>
    <row r="124" spans="19:34" ht="25.05" hidden="1" customHeight="1" x14ac:dyDescent="0.55000000000000004">
      <c r="S124" s="57">
        <v>3381995</v>
      </c>
      <c r="T124" s="102" t="s">
        <v>180</v>
      </c>
      <c r="U124" s="59">
        <v>114.48</v>
      </c>
      <c r="V124" s="60">
        <f t="shared" si="25"/>
        <v>143.1</v>
      </c>
      <c r="W124" s="60">
        <f t="shared" si="26"/>
        <v>115.62</v>
      </c>
      <c r="X124" s="60">
        <f t="shared" si="27"/>
        <v>144.23999999999998</v>
      </c>
      <c r="Y124" s="69">
        <f t="shared" si="36"/>
        <v>2</v>
      </c>
      <c r="Z124" s="70" t="str">
        <f t="shared" si="28"/>
        <v/>
      </c>
      <c r="AA124" s="67" t="str">
        <f t="shared" si="29"/>
        <v/>
      </c>
      <c r="AB124" s="69" t="str">
        <f t="shared" si="30"/>
        <v>-</v>
      </c>
      <c r="AC124" s="58" t="str">
        <f t="shared" si="31"/>
        <v/>
      </c>
      <c r="AD124" s="74" t="str">
        <f t="shared" si="32"/>
        <v/>
      </c>
      <c r="AE124" s="75">
        <f>M35</f>
        <v>0</v>
      </c>
      <c r="AF124" s="78" t="str">
        <f t="shared" si="35"/>
        <v/>
      </c>
      <c r="AG124" s="79" t="str">
        <f t="shared" si="33"/>
        <v/>
      </c>
      <c r="AH124" s="79" t="str">
        <f t="shared" si="34"/>
        <v/>
      </c>
    </row>
    <row r="125" spans="19:34" ht="25.05" hidden="1" customHeight="1" x14ac:dyDescent="0.55000000000000004">
      <c r="S125" s="57">
        <v>3381995</v>
      </c>
      <c r="T125" s="102" t="s">
        <v>216</v>
      </c>
      <c r="U125" s="60">
        <f>U124*(1+$U$14)</f>
        <v>143.1</v>
      </c>
      <c r="V125" s="60">
        <f t="shared" si="25"/>
        <v>178.875</v>
      </c>
      <c r="W125" s="60">
        <f t="shared" si="26"/>
        <v>144.23999999999998</v>
      </c>
      <c r="X125" s="60">
        <f t="shared" si="27"/>
        <v>180.01499999999999</v>
      </c>
      <c r="Y125" s="69">
        <f t="shared" si="36"/>
        <v>2</v>
      </c>
      <c r="Z125" s="70" t="str">
        <f t="shared" si="28"/>
        <v/>
      </c>
      <c r="AA125" s="67" t="str">
        <f t="shared" si="29"/>
        <v/>
      </c>
      <c r="AB125" s="69" t="str">
        <f t="shared" si="30"/>
        <v>-</v>
      </c>
      <c r="AC125" s="58" t="str">
        <f t="shared" si="31"/>
        <v/>
      </c>
      <c r="AD125" s="74" t="str">
        <f t="shared" si="32"/>
        <v/>
      </c>
      <c r="AE125" s="75">
        <f>M36</f>
        <v>0</v>
      </c>
      <c r="AF125" s="78" t="str">
        <f t="shared" si="35"/>
        <v/>
      </c>
      <c r="AG125" s="79" t="str">
        <f t="shared" si="33"/>
        <v/>
      </c>
      <c r="AH125" s="79" t="str">
        <f t="shared" si="34"/>
        <v/>
      </c>
    </row>
    <row r="126" spans="19:34" ht="25.05" hidden="1" customHeight="1" x14ac:dyDescent="0.55000000000000004">
      <c r="S126" s="57">
        <v>3382003</v>
      </c>
      <c r="T126" s="102" t="s">
        <v>181</v>
      </c>
      <c r="U126" s="59">
        <v>130.08000000000001</v>
      </c>
      <c r="V126" s="60">
        <f t="shared" si="25"/>
        <v>162.60000000000002</v>
      </c>
      <c r="W126" s="60">
        <f t="shared" si="26"/>
        <v>131.22</v>
      </c>
      <c r="X126" s="60">
        <f t="shared" si="27"/>
        <v>163.74</v>
      </c>
      <c r="Y126" s="69">
        <f t="shared" si="36"/>
        <v>2</v>
      </c>
      <c r="Z126" s="70" t="str">
        <f t="shared" si="28"/>
        <v/>
      </c>
      <c r="AA126" s="67" t="str">
        <f t="shared" si="29"/>
        <v/>
      </c>
      <c r="AB126" s="69" t="str">
        <f t="shared" si="30"/>
        <v>-</v>
      </c>
      <c r="AC126" s="58" t="str">
        <f t="shared" si="31"/>
        <v/>
      </c>
      <c r="AD126" s="74" t="str">
        <f t="shared" si="32"/>
        <v/>
      </c>
      <c r="AE126" s="75">
        <f>N35</f>
        <v>0</v>
      </c>
      <c r="AF126" s="78" t="str">
        <f t="shared" si="35"/>
        <v/>
      </c>
      <c r="AG126" s="79" t="str">
        <f t="shared" si="33"/>
        <v/>
      </c>
      <c r="AH126" s="79" t="str">
        <f t="shared" si="34"/>
        <v/>
      </c>
    </row>
    <row r="127" spans="19:34" ht="25.05" hidden="1" customHeight="1" x14ac:dyDescent="0.55000000000000004">
      <c r="S127" s="57">
        <v>3382003</v>
      </c>
      <c r="T127" s="102" t="s">
        <v>217</v>
      </c>
      <c r="U127" s="60">
        <f>U126*(1+$U$14)</f>
        <v>162.60000000000002</v>
      </c>
      <c r="V127" s="60">
        <f t="shared" si="25"/>
        <v>203.25000000000003</v>
      </c>
      <c r="W127" s="60">
        <f t="shared" si="26"/>
        <v>163.74</v>
      </c>
      <c r="X127" s="60">
        <f t="shared" si="27"/>
        <v>204.39000000000001</v>
      </c>
      <c r="Y127" s="69">
        <f t="shared" si="36"/>
        <v>2</v>
      </c>
      <c r="Z127" s="70" t="str">
        <f t="shared" si="28"/>
        <v/>
      </c>
      <c r="AA127" s="67" t="str">
        <f t="shared" si="29"/>
        <v/>
      </c>
      <c r="AB127" s="69" t="str">
        <f t="shared" si="30"/>
        <v>-</v>
      </c>
      <c r="AC127" s="58" t="str">
        <f t="shared" si="31"/>
        <v/>
      </c>
      <c r="AD127" s="74" t="str">
        <f t="shared" si="32"/>
        <v/>
      </c>
      <c r="AE127" s="75">
        <f>N36</f>
        <v>0</v>
      </c>
      <c r="AF127" s="78" t="str">
        <f t="shared" si="35"/>
        <v/>
      </c>
      <c r="AG127" s="79" t="str">
        <f t="shared" si="33"/>
        <v/>
      </c>
      <c r="AH127" s="79" t="str">
        <f t="shared" si="34"/>
        <v/>
      </c>
    </row>
    <row r="128" spans="19:34" ht="25.05" hidden="1" customHeight="1" x14ac:dyDescent="0.55000000000000004">
      <c r="S128" s="57">
        <v>3382010</v>
      </c>
      <c r="T128" s="102" t="s">
        <v>182</v>
      </c>
      <c r="U128" s="59">
        <v>149.6</v>
      </c>
      <c r="V128" s="60">
        <f t="shared" si="25"/>
        <v>187</v>
      </c>
      <c r="W128" s="60">
        <f t="shared" si="26"/>
        <v>150.73999999999998</v>
      </c>
      <c r="X128" s="60">
        <f t="shared" si="27"/>
        <v>188.14</v>
      </c>
      <c r="Y128" s="69">
        <f t="shared" si="36"/>
        <v>2</v>
      </c>
      <c r="Z128" s="70" t="str">
        <f t="shared" si="28"/>
        <v/>
      </c>
      <c r="AA128" s="67" t="str">
        <f t="shared" si="29"/>
        <v/>
      </c>
      <c r="AB128" s="69" t="str">
        <f t="shared" si="30"/>
        <v>-</v>
      </c>
      <c r="AC128" s="58" t="str">
        <f t="shared" si="31"/>
        <v/>
      </c>
      <c r="AD128" s="74" t="str">
        <f t="shared" si="32"/>
        <v/>
      </c>
      <c r="AE128" s="75">
        <f>O35</f>
        <v>0</v>
      </c>
      <c r="AF128" s="78" t="str">
        <f t="shared" si="35"/>
        <v/>
      </c>
      <c r="AG128" s="79" t="str">
        <f t="shared" si="33"/>
        <v/>
      </c>
      <c r="AH128" s="79" t="str">
        <f t="shared" si="34"/>
        <v/>
      </c>
    </row>
    <row r="129" spans="19:34" ht="25.05" hidden="1" customHeight="1" x14ac:dyDescent="0.55000000000000004">
      <c r="S129" s="57">
        <v>3382010</v>
      </c>
      <c r="T129" s="102" t="s">
        <v>218</v>
      </c>
      <c r="U129" s="60">
        <f>U128*(1+$U$14)</f>
        <v>187</v>
      </c>
      <c r="V129" s="60">
        <f t="shared" si="25"/>
        <v>233.75</v>
      </c>
      <c r="W129" s="60">
        <f t="shared" si="26"/>
        <v>188.14</v>
      </c>
      <c r="X129" s="60">
        <f t="shared" si="27"/>
        <v>234.89</v>
      </c>
      <c r="Y129" s="69">
        <f t="shared" si="36"/>
        <v>2</v>
      </c>
      <c r="Z129" s="70" t="str">
        <f t="shared" si="28"/>
        <v/>
      </c>
      <c r="AA129" s="67" t="str">
        <f t="shared" si="29"/>
        <v/>
      </c>
      <c r="AB129" s="69" t="str">
        <f t="shared" si="30"/>
        <v>-</v>
      </c>
      <c r="AC129" s="58" t="str">
        <f t="shared" si="31"/>
        <v/>
      </c>
      <c r="AD129" s="74" t="str">
        <f t="shared" si="32"/>
        <v/>
      </c>
      <c r="AE129" s="75">
        <f>O36</f>
        <v>0</v>
      </c>
      <c r="AF129" s="78" t="str">
        <f t="shared" si="35"/>
        <v/>
      </c>
      <c r="AG129" s="79" t="str">
        <f t="shared" si="33"/>
        <v/>
      </c>
      <c r="AH129" s="79" t="str">
        <f t="shared" si="34"/>
        <v/>
      </c>
    </row>
  </sheetData>
  <sheetProtection algorithmName="SHA-512" hashValue="B+OVvvsJd+3B2p7vtIeok3IcHo9ek38qp53jrnR3f0V/LLuH+0U0YFlLU/sY40WzXDjR5OHhM98ZwnDhO1IkBQ==" saltValue="kg5TM9VdWsUp+WSoyUSQ4A==" spinCount="100000" sheet="1" objects="1" scenarios="1"/>
  <mergeCells count="61">
    <mergeCell ref="A1:N1"/>
    <mergeCell ref="B13:D13"/>
    <mergeCell ref="B15:D15"/>
    <mergeCell ref="F14:G14"/>
    <mergeCell ref="F13:G13"/>
    <mergeCell ref="F15:G15"/>
    <mergeCell ref="H12:M12"/>
    <mergeCell ref="B3:E3"/>
    <mergeCell ref="G4:O4"/>
    <mergeCell ref="G5:O5"/>
    <mergeCell ref="G6:O6"/>
    <mergeCell ref="G7:O7"/>
    <mergeCell ref="G8:O8"/>
    <mergeCell ref="H13:K13"/>
    <mergeCell ref="L13:O13"/>
    <mergeCell ref="H14:I14"/>
    <mergeCell ref="A22:A23"/>
    <mergeCell ref="B22:D23"/>
    <mergeCell ref="F16:F18"/>
    <mergeCell ref="F19:F21"/>
    <mergeCell ref="G16:O16"/>
    <mergeCell ref="F22:F24"/>
    <mergeCell ref="G22:O22"/>
    <mergeCell ref="A21:B21"/>
    <mergeCell ref="C21:D21"/>
    <mergeCell ref="H10:N10"/>
    <mergeCell ref="G19:O19"/>
    <mergeCell ref="B16:D16"/>
    <mergeCell ref="B17:D17"/>
    <mergeCell ref="N14:O14"/>
    <mergeCell ref="B14:D14"/>
    <mergeCell ref="B18:D18"/>
    <mergeCell ref="B19:D19"/>
    <mergeCell ref="F25:F27"/>
    <mergeCell ref="F28:F30"/>
    <mergeCell ref="G25:O25"/>
    <mergeCell ref="G28:O28"/>
    <mergeCell ref="J14:K14"/>
    <mergeCell ref="L14:M14"/>
    <mergeCell ref="A49:D52"/>
    <mergeCell ref="F31:F33"/>
    <mergeCell ref="G31:O31"/>
    <mergeCell ref="F34:F36"/>
    <mergeCell ref="G34:O34"/>
    <mergeCell ref="B31:D33"/>
    <mergeCell ref="A58:D58"/>
    <mergeCell ref="B36:D36"/>
    <mergeCell ref="B37:D37"/>
    <mergeCell ref="A35:D35"/>
    <mergeCell ref="A25:D25"/>
    <mergeCell ref="A26:B26"/>
    <mergeCell ref="A27:B27"/>
    <mergeCell ref="B55:N55"/>
    <mergeCell ref="F40:O54"/>
    <mergeCell ref="A47:D48"/>
    <mergeCell ref="A41:D45"/>
    <mergeCell ref="C26:D26"/>
    <mergeCell ref="C27:D27"/>
    <mergeCell ref="B29:D29"/>
    <mergeCell ref="B30:D30"/>
    <mergeCell ref="A31:A33"/>
  </mergeCells>
  <conditionalFormatting sqref="C21:D21">
    <cfRule type="containsBlanks" dxfId="6" priority="5">
      <formula>LEN(TRIM(C21))=0</formula>
    </cfRule>
  </conditionalFormatting>
  <conditionalFormatting sqref="C26:D26">
    <cfRule type="containsBlanks" dxfId="5" priority="4">
      <formula>LEN(TRIM(C26))=0</formula>
    </cfRule>
  </conditionalFormatting>
  <conditionalFormatting sqref="C27:D27">
    <cfRule type="containsBlanks" dxfId="4" priority="3">
      <formula>LEN(TRIM(C27))=0</formula>
    </cfRule>
  </conditionalFormatting>
  <conditionalFormatting sqref="B29:D29">
    <cfRule type="containsBlanks" dxfId="3" priority="2">
      <formula>LEN(TRIM(B29))=0</formula>
    </cfRule>
  </conditionalFormatting>
  <conditionalFormatting sqref="B30:D30">
    <cfRule type="expression" dxfId="2" priority="1">
      <formula>AND(B29="UPS RECOGER",B30="")</formula>
    </cfRule>
  </conditionalFormatting>
  <dataValidations xWindow="355" yWindow="568" count="9">
    <dataValidation type="list" showInputMessage="1" showErrorMessage="1" promptTitle="Select Reconditioning Ship To" sqref="B3:E3" xr:uid="{8676B8BA-4433-4578-AE60-563FD1F86BC9}">
      <formula1>"MEXICO"</formula1>
    </dataValidation>
    <dataValidation type="textLength" allowBlank="1" showErrorMessage="1" errorTitle="SAP Acct# 8 Digits" promptTitle="Customer Acct Number:" prompt="If you know what your Kennametal Acct# is, please enter it here." sqref="B13:D13" xr:uid="{291429C1-1B12-496F-95BC-193BDDF7465A}">
      <formula1>8</formula1>
      <formula2>8</formula2>
    </dataValidation>
    <dataValidation type="decimal" showErrorMessage="1" prompt="Enter the functional discount (if known) assigned the the SAP Account Number above." sqref="B14:D14" xr:uid="{0EA511F3-9CB8-485A-8E7D-9924D3DB8E12}">
      <formula1>0</formula1>
      <formula2>0.25</formula2>
    </dataValidation>
    <dataValidation allowBlank="1" showErrorMessage="1" sqref="B15:D19 A31:A33 A35:D35" xr:uid="{1862E733-F82D-4216-9B20-D8FB4D54BA17}"/>
    <dataValidation type="list" allowBlank="1" showInputMessage="1" showErrorMessage="1" errorTitle="Must be YES -or- NO" sqref="C21:D21 C26:D27" xr:uid="{3DF8E506-9BBC-435A-BE1A-B962C9CF3D69}">
      <formula1>"SI, NO"</formula1>
    </dataValidation>
    <dataValidation type="list" allowBlank="1" showInputMessage="1" showErrorMessage="1" sqref="B29:D29" xr:uid="{36222E9C-80C3-47C5-AAB9-32B9C1B79829}">
      <formula1>"UPS TERRESTRE, UPS NDA, UPS RECOGER, OTRO"</formula1>
    </dataValidation>
    <dataValidation allowBlank="1" showErrorMessage="1" prompt="How would you like us to return the reground drills, please make a selection of these UPS methods; Regular-Ground Service, 2nd Day Air, or Next Day Air?" sqref="A29" xr:uid="{41EA3AF3-02A0-41A5-A811-86DFCD82505D}"/>
    <dataValidation allowBlank="1" showErrorMessage="1" promptTitle="Return Shipping Method:" prompt="How would you like us to return the reground drills, please make a selection of these UPS methods; Regular-Ground Service, 2nd Day Air, or Next Day Air?" sqref="A30 A34:D34" xr:uid="{E0843080-6B9B-4C5F-8E6F-BA82C8A969CB}"/>
    <dataValidation type="whole" allowBlank="1" showErrorMessage="1" errorTitle="Solo Numeros Entros !!" error="Solo Numeros Entros !!" promptTitle="Solo Numeros Entros !!" prompt="Solo Numeros Entros !!" sqref="H17:O18 H20:O21 H23:O24 H26:O27 H29:O30 H32:O33 H35:O36" xr:uid="{3F451B7E-BFD2-474F-927D-6437ABAC07CF}">
      <formula1>0</formula1>
      <formula2>99999</formula2>
    </dataValidation>
  </dataValidations>
  <printOptions horizontalCentered="1" verticalCentered="1"/>
  <pageMargins left="0.2" right="0.2" top="0.75" bottom="0.75" header="0.3" footer="0.3"/>
  <pageSetup scale="5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Option Button 18">
              <controlPr defaultSize="0" autoFill="0" autoLine="0" autoPict="0">
                <anchor moveWithCells="1">
                  <from>
                    <xdr:col>13</xdr:col>
                    <xdr:colOff>251460</xdr:colOff>
                    <xdr:row>10</xdr:row>
                    <xdr:rowOff>60960</xdr:rowOff>
                  </from>
                  <to>
                    <xdr:col>13</xdr:col>
                    <xdr:colOff>624840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Option Button 19">
              <controlPr defaultSize="0" autoFill="0" autoLine="0" autoPict="0">
                <anchor moveWithCells="1">
                  <from>
                    <xdr:col>14</xdr:col>
                    <xdr:colOff>121920</xdr:colOff>
                    <xdr:row>10</xdr:row>
                    <xdr:rowOff>68580</xdr:rowOff>
                  </from>
                  <to>
                    <xdr:col>14</xdr:col>
                    <xdr:colOff>495300</xdr:colOff>
                    <xdr:row>12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C0548-14F2-4FD1-95C6-DB1F283E407D}">
  <sheetPr filterMode="1">
    <pageSetUpPr fitToPage="1"/>
  </sheetPr>
  <dimension ref="A1:AF144"/>
  <sheetViews>
    <sheetView showGridLines="0" zoomScale="110" zoomScaleNormal="110" workbookViewId="0">
      <selection activeCell="B1" sqref="B1"/>
    </sheetView>
  </sheetViews>
  <sheetFormatPr defaultColWidth="0" defaultRowHeight="14.4" zeroHeight="1" x14ac:dyDescent="0.55000000000000004"/>
  <cols>
    <col min="1" max="1" width="0.7890625" customWidth="1"/>
    <col min="2" max="19" width="4.3125" customWidth="1"/>
    <col min="20" max="20" width="5" customWidth="1"/>
    <col min="21" max="22" width="4.3125" customWidth="1"/>
    <col min="23" max="23" width="3.20703125" customWidth="1"/>
    <col min="24" max="28" width="4.3125" customWidth="1"/>
    <col min="29" max="29" width="7.5234375" customWidth="1"/>
    <col min="30" max="30" width="1.5234375" customWidth="1"/>
    <col min="31" max="31" width="1.1015625" customWidth="1"/>
    <col min="32" max="32" width="2.1015625" hidden="1" customWidth="1"/>
    <col min="33" max="16384" width="20.7890625" hidden="1"/>
  </cols>
  <sheetData>
    <row r="1" spans="1:30" ht="4.8" customHeight="1" x14ac:dyDescent="0.55000000000000004">
      <c r="A1" s="80"/>
      <c r="B1" s="80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14"/>
      <c r="AC1" s="38"/>
      <c r="AD1" s="14"/>
    </row>
    <row r="2" spans="1:30" ht="20.399999999999999" x14ac:dyDescent="0.75">
      <c r="A2" s="28"/>
      <c r="B2" s="28"/>
      <c r="C2" s="21"/>
      <c r="D2" s="21"/>
      <c r="E2" s="21"/>
      <c r="F2" s="21"/>
      <c r="G2" s="83" t="s">
        <v>234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84" t="s">
        <v>236</v>
      </c>
      <c r="U2" s="21"/>
      <c r="V2" s="21"/>
      <c r="W2" s="21"/>
      <c r="X2" s="21"/>
      <c r="Y2" s="21"/>
      <c r="Z2" s="21"/>
      <c r="AA2" s="304" t="s">
        <v>83</v>
      </c>
      <c r="AB2" s="305"/>
      <c r="AC2" s="120"/>
      <c r="AD2" s="20"/>
    </row>
    <row r="3" spans="1:30" ht="20.399999999999999" x14ac:dyDescent="0.75">
      <c r="A3" s="28"/>
      <c r="B3" s="28"/>
      <c r="C3" s="21"/>
      <c r="D3" s="21"/>
      <c r="E3" s="21"/>
      <c r="F3" s="21"/>
      <c r="G3" s="83" t="s">
        <v>75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84" t="s">
        <v>80</v>
      </c>
      <c r="U3" s="21"/>
      <c r="V3" s="21"/>
      <c r="W3" s="21"/>
      <c r="X3" s="21"/>
      <c r="Y3" s="21"/>
      <c r="Z3" s="21"/>
      <c r="AA3" s="306" t="s">
        <v>229</v>
      </c>
      <c r="AB3" s="305"/>
      <c r="AC3" s="120"/>
      <c r="AD3" s="20"/>
    </row>
    <row r="4" spans="1:30" ht="20.399999999999999" x14ac:dyDescent="0.75">
      <c r="A4" s="28"/>
      <c r="B4" s="28"/>
      <c r="C4" s="21"/>
      <c r="D4" s="21"/>
      <c r="E4" s="21"/>
      <c r="F4" s="21"/>
      <c r="G4" s="83" t="s">
        <v>76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84" t="s">
        <v>81</v>
      </c>
      <c r="U4" s="21"/>
      <c r="V4" s="21"/>
      <c r="W4" s="21"/>
      <c r="X4" s="21"/>
      <c r="Y4" s="21"/>
      <c r="Z4" s="21"/>
      <c r="AA4" s="21"/>
      <c r="AB4" s="20"/>
      <c r="AC4" s="21"/>
      <c r="AD4" s="20"/>
    </row>
    <row r="5" spans="1:30" x14ac:dyDescent="0.55000000000000004">
      <c r="A5" s="28"/>
      <c r="B5" s="28"/>
      <c r="C5" s="21"/>
      <c r="D5" s="21"/>
      <c r="E5" s="21"/>
      <c r="F5" s="21"/>
      <c r="G5" s="83" t="s">
        <v>77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0"/>
      <c r="AC5" s="21"/>
      <c r="AD5" s="20"/>
    </row>
    <row r="6" spans="1:30" ht="20.7" thickBot="1" x14ac:dyDescent="0.8">
      <c r="A6" s="28"/>
      <c r="B6" s="28"/>
      <c r="C6" s="21"/>
      <c r="D6" s="21"/>
      <c r="E6" s="21"/>
      <c r="F6" s="21"/>
      <c r="G6" s="83" t="s">
        <v>78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84" t="s">
        <v>82</v>
      </c>
      <c r="S6" s="285"/>
      <c r="T6" s="285"/>
      <c r="U6" s="285"/>
      <c r="V6" s="285"/>
      <c r="W6" s="282">
        <f ca="1">TODAY()+30</f>
        <v>44729</v>
      </c>
      <c r="X6" s="283"/>
      <c r="Y6" s="283"/>
      <c r="Z6" s="283"/>
      <c r="AA6" s="283"/>
      <c r="AB6" s="20"/>
      <c r="AC6" s="21"/>
      <c r="AD6" s="20"/>
    </row>
    <row r="7" spans="1:30" ht="14.7" thickBot="1" x14ac:dyDescent="0.6">
      <c r="A7" s="28"/>
      <c r="B7" s="28"/>
      <c r="C7" s="21"/>
      <c r="D7" s="21"/>
      <c r="E7" s="21"/>
      <c r="F7" s="21"/>
      <c r="G7" s="83" t="s">
        <v>79</v>
      </c>
      <c r="H7" s="21"/>
      <c r="I7" s="21"/>
      <c r="J7" s="21"/>
      <c r="K7" s="21"/>
      <c r="L7" s="21"/>
      <c r="M7" s="21"/>
      <c r="N7" s="21"/>
      <c r="O7" s="21"/>
      <c r="P7" s="21"/>
      <c r="Q7" s="127" t="s">
        <v>62</v>
      </c>
      <c r="R7" s="95"/>
      <c r="S7" s="95"/>
      <c r="T7" s="95"/>
      <c r="U7" s="95"/>
      <c r="V7" s="95"/>
      <c r="W7" s="95"/>
      <c r="X7" s="95"/>
      <c r="Y7" s="95"/>
      <c r="Z7" s="95"/>
      <c r="AA7" s="95"/>
      <c r="AB7" s="96"/>
      <c r="AC7" s="121"/>
      <c r="AD7" s="20"/>
    </row>
    <row r="8" spans="1:30" ht="21.6" customHeight="1" thickBot="1" x14ac:dyDescent="0.6">
      <c r="A8" s="28"/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286" t="str">
        <f>IF('Widia GP End Mill Recon Form'!C26="NO","** No reacondicione herramientas que requieran corte.**","** Reacondicione herramientas que requieran corte. **")</f>
        <v>** No reacondicione herramientas que requieran corte.**</v>
      </c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8"/>
      <c r="AC8" s="21"/>
      <c r="AD8" s="20"/>
    </row>
    <row r="9" spans="1:30" x14ac:dyDescent="0.55000000000000004">
      <c r="A9" s="28"/>
      <c r="B9" s="87" t="s">
        <v>84</v>
      </c>
      <c r="C9" s="38"/>
      <c r="D9" s="38"/>
      <c r="E9" s="38"/>
      <c r="F9" s="38"/>
      <c r="G9" s="38"/>
      <c r="H9" s="38"/>
      <c r="I9" s="38"/>
      <c r="J9" s="38"/>
      <c r="K9" s="14"/>
      <c r="L9" s="87" t="s">
        <v>85</v>
      </c>
      <c r="M9" s="38"/>
      <c r="N9" s="38"/>
      <c r="O9" s="38"/>
      <c r="P9" s="14"/>
      <c r="Q9" s="87" t="s">
        <v>86</v>
      </c>
      <c r="R9" s="38"/>
      <c r="S9" s="38"/>
      <c r="T9" s="38"/>
      <c r="U9" s="14"/>
      <c r="V9" s="80" t="s">
        <v>87</v>
      </c>
      <c r="W9" s="38"/>
      <c r="X9" s="38"/>
      <c r="Y9" s="38"/>
      <c r="Z9" s="38"/>
      <c r="AA9" s="38" t="s">
        <v>88</v>
      </c>
      <c r="AB9" s="14"/>
      <c r="AC9" s="21"/>
      <c r="AD9" s="20"/>
    </row>
    <row r="10" spans="1:30" ht="14.7" thickBot="1" x14ac:dyDescent="0.6">
      <c r="A10" s="28"/>
      <c r="B10" s="315" t="str">
        <f>IF('Widia GP End Mill Recon Form'!B15="","",'Widia GP End Mill Recon Form'!B15)</f>
        <v/>
      </c>
      <c r="C10" s="316"/>
      <c r="D10" s="316"/>
      <c r="E10" s="316"/>
      <c r="F10" s="316"/>
      <c r="G10" s="317">
        <f ca="1">TODAY()</f>
        <v>44699</v>
      </c>
      <c r="H10" s="317"/>
      <c r="I10" s="317"/>
      <c r="J10" s="317"/>
      <c r="K10" s="318"/>
      <c r="L10" s="321" t="str">
        <f>IF('Widia GP End Mill Recon Form'!B13="","",'Widia GP End Mill Recon Form'!B13)</f>
        <v/>
      </c>
      <c r="M10" s="320"/>
      <c r="N10" s="320"/>
      <c r="O10" s="320"/>
      <c r="P10" s="322"/>
      <c r="Q10" s="28"/>
      <c r="R10" s="21"/>
      <c r="S10" s="21"/>
      <c r="T10" s="21"/>
      <c r="U10" s="20"/>
      <c r="V10" s="323"/>
      <c r="W10" s="324"/>
      <c r="X10" s="324"/>
      <c r="Y10" s="324"/>
      <c r="Z10" s="325">
        <f ca="1">G10</f>
        <v>44699</v>
      </c>
      <c r="AA10" s="326"/>
      <c r="AB10" s="327"/>
      <c r="AC10" s="122"/>
      <c r="AD10" s="20"/>
    </row>
    <row r="11" spans="1:30" x14ac:dyDescent="0.55000000000000004">
      <c r="A11" s="28"/>
      <c r="B11" s="87" t="s">
        <v>89</v>
      </c>
      <c r="C11" s="38"/>
      <c r="D11" s="38"/>
      <c r="E11" s="38"/>
      <c r="F11" s="38"/>
      <c r="G11" s="38"/>
      <c r="H11" s="38"/>
      <c r="I11" s="38"/>
      <c r="J11" s="38"/>
      <c r="K11" s="14"/>
      <c r="L11" s="87" t="s">
        <v>90</v>
      </c>
      <c r="M11" s="38"/>
      <c r="N11" s="38"/>
      <c r="O11" s="38"/>
      <c r="P11" s="38"/>
      <c r="Q11" s="38"/>
      <c r="R11" s="38"/>
      <c r="S11" s="14"/>
      <c r="T11" s="87" t="s">
        <v>91</v>
      </c>
      <c r="U11" s="38"/>
      <c r="V11" s="38"/>
      <c r="W11" s="38"/>
      <c r="X11" s="38"/>
      <c r="Y11" s="38"/>
      <c r="Z11" s="38"/>
      <c r="AA11" s="38"/>
      <c r="AB11" s="14"/>
      <c r="AC11" s="21"/>
      <c r="AD11" s="20"/>
    </row>
    <row r="12" spans="1:30" ht="14.7" thickBot="1" x14ac:dyDescent="0.6">
      <c r="A12" s="28"/>
      <c r="B12" s="28"/>
      <c r="C12" s="21"/>
      <c r="D12" s="21"/>
      <c r="E12" s="21"/>
      <c r="F12" s="21"/>
      <c r="G12" s="21"/>
      <c r="H12" s="21"/>
      <c r="I12" s="21"/>
      <c r="J12" s="21"/>
      <c r="K12" s="20"/>
      <c r="L12" s="319" t="s">
        <v>235</v>
      </c>
      <c r="M12" s="320"/>
      <c r="N12" s="320"/>
      <c r="O12" s="320"/>
      <c r="P12" s="320"/>
      <c r="Q12" s="320"/>
      <c r="R12" s="320"/>
      <c r="S12" s="322"/>
      <c r="T12" s="315" t="str">
        <f>IF('Widia GP End Mill Recon Form'!B16="","",'Widia GP End Mill Recon Form'!B16)</f>
        <v/>
      </c>
      <c r="U12" s="316"/>
      <c r="V12" s="316"/>
      <c r="W12" s="316"/>
      <c r="X12" s="316"/>
      <c r="Y12" s="316"/>
      <c r="Z12" s="316"/>
      <c r="AA12" s="316"/>
      <c r="AB12" s="328"/>
      <c r="AC12" s="123"/>
      <c r="AD12" s="20"/>
    </row>
    <row r="13" spans="1:30" x14ac:dyDescent="0.55000000000000004">
      <c r="A13" s="28"/>
      <c r="B13" s="80" t="s">
        <v>92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14"/>
      <c r="Q13" s="80" t="s">
        <v>61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14"/>
      <c r="AC13" s="21"/>
      <c r="AD13" s="20"/>
    </row>
    <row r="14" spans="1:30" ht="15.6" x14ac:dyDescent="0.6">
      <c r="A14" s="28"/>
      <c r="B14" s="307" t="str">
        <f>IF('Widia GP End Mill Recon Form'!G4="","",'Widia GP End Mill Recon Form'!G4)</f>
        <v/>
      </c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9"/>
      <c r="Q14" s="307" t="str">
        <f>B14</f>
        <v/>
      </c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9"/>
      <c r="AC14" s="115"/>
      <c r="AD14" s="20"/>
    </row>
    <row r="15" spans="1:30" ht="15.6" x14ac:dyDescent="0.6">
      <c r="A15" s="28"/>
      <c r="B15" s="307" t="str">
        <f>IF('Widia GP End Mill Recon Form'!G5="","",'Widia GP End Mill Recon Form'!G5)</f>
        <v/>
      </c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9"/>
      <c r="Q15" s="307" t="str">
        <f t="shared" ref="Q15:Q18" si="0">B15</f>
        <v/>
      </c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9"/>
      <c r="AC15" s="115"/>
      <c r="AD15" s="20"/>
    </row>
    <row r="16" spans="1:30" ht="15.6" x14ac:dyDescent="0.6">
      <c r="A16" s="28"/>
      <c r="B16" s="307" t="str">
        <f>IF('Widia GP End Mill Recon Form'!G6="","",'Widia GP End Mill Recon Form'!G6)</f>
        <v/>
      </c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9"/>
      <c r="Q16" s="307" t="str">
        <f t="shared" si="0"/>
        <v/>
      </c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9"/>
      <c r="AC16" s="115"/>
      <c r="AD16" s="20"/>
    </row>
    <row r="17" spans="1:30" ht="15.6" x14ac:dyDescent="0.6">
      <c r="A17" s="28"/>
      <c r="B17" s="307" t="str">
        <f>IF('Widia GP End Mill Recon Form'!G7="","",'Widia GP End Mill Recon Form'!G7)</f>
        <v/>
      </c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9"/>
      <c r="Q17" s="307" t="str">
        <f t="shared" si="0"/>
        <v/>
      </c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9"/>
      <c r="AC17" s="115"/>
      <c r="AD17" s="20"/>
    </row>
    <row r="18" spans="1:30" ht="15.9" thickBot="1" x14ac:dyDescent="0.65">
      <c r="A18" s="28"/>
      <c r="B18" s="307" t="str">
        <f>IF('Widia GP End Mill Recon Form'!G8="","",'Widia GP End Mill Recon Form'!G8)</f>
        <v/>
      </c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9"/>
      <c r="Q18" s="307" t="str">
        <f t="shared" si="0"/>
        <v/>
      </c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9"/>
      <c r="AC18" s="115"/>
      <c r="AD18" s="20"/>
    </row>
    <row r="19" spans="1:30" x14ac:dyDescent="0.55000000000000004">
      <c r="A19" s="28"/>
      <c r="B19" s="87" t="s">
        <v>93</v>
      </c>
      <c r="C19" s="38"/>
      <c r="D19" s="38"/>
      <c r="E19" s="38"/>
      <c r="F19" s="38"/>
      <c r="G19" s="329" t="str">
        <f>IF(B20="UPS NDA","",IF(B20="UPS TERRESTRE","",IF(B20="UPS RECOGER",CONCATENATE("UPS ACCOUNT: ",'Widia GP End Mill Recon Form'!B30),'Widia GP End Mill Recon Form'!B31)))</f>
        <v/>
      </c>
      <c r="H19" s="329"/>
      <c r="I19" s="329"/>
      <c r="J19" s="329"/>
      <c r="K19" s="330"/>
      <c r="L19" s="87" t="s">
        <v>94</v>
      </c>
      <c r="M19" s="38"/>
      <c r="N19" s="38"/>
      <c r="O19" s="38"/>
      <c r="P19" s="38"/>
      <c r="Q19" s="38"/>
      <c r="R19" s="38"/>
      <c r="S19" s="14"/>
      <c r="T19" s="91" t="s">
        <v>95</v>
      </c>
      <c r="U19" s="38"/>
      <c r="V19" s="38"/>
      <c r="W19" s="38"/>
      <c r="X19" s="38"/>
      <c r="Y19" s="38"/>
      <c r="Z19" s="38"/>
      <c r="AA19" s="38"/>
      <c r="AB19" s="14"/>
      <c r="AC19" s="337" t="s">
        <v>228</v>
      </c>
      <c r="AD19" s="338"/>
    </row>
    <row r="20" spans="1:30" ht="14.7" thickBot="1" x14ac:dyDescent="0.6">
      <c r="A20" s="28"/>
      <c r="B20" s="319" t="str">
        <f>'Widia GP End Mill Recon Form'!B29</f>
        <v>UPS TERRESTRE</v>
      </c>
      <c r="C20" s="320"/>
      <c r="D20" s="320"/>
      <c r="E20" s="320"/>
      <c r="F20" s="320"/>
      <c r="G20" s="324"/>
      <c r="H20" s="324"/>
      <c r="I20" s="324"/>
      <c r="J20" s="324"/>
      <c r="K20" s="331"/>
      <c r="L20" s="81"/>
      <c r="M20" s="82"/>
      <c r="N20" s="82"/>
      <c r="O20" s="82"/>
      <c r="P20" s="82"/>
      <c r="Q20" s="82"/>
      <c r="R20" s="82"/>
      <c r="S20" s="31"/>
      <c r="T20" s="21"/>
      <c r="U20" s="21"/>
      <c r="V20" s="21"/>
      <c r="W20" s="21"/>
      <c r="X20" s="21"/>
      <c r="Y20" s="21"/>
      <c r="Z20" s="21"/>
      <c r="AA20" s="21"/>
      <c r="AB20" s="20"/>
      <c r="AC20" s="339"/>
      <c r="AD20" s="340"/>
    </row>
    <row r="21" spans="1:30" x14ac:dyDescent="0.55000000000000004">
      <c r="A21" s="28"/>
      <c r="B21" s="87" t="s">
        <v>96</v>
      </c>
      <c r="C21" s="38"/>
      <c r="D21" s="38"/>
      <c r="E21" s="38"/>
      <c r="F21" s="38"/>
      <c r="G21" s="38"/>
      <c r="H21" s="38"/>
      <c r="I21" s="38"/>
      <c r="J21" s="38"/>
      <c r="K21" s="38"/>
      <c r="L21" s="21"/>
      <c r="M21" s="21"/>
      <c r="N21" s="21"/>
      <c r="O21" s="21"/>
      <c r="P21" s="21"/>
      <c r="Q21" s="21"/>
      <c r="R21" s="21"/>
      <c r="S21" s="20"/>
      <c r="T21" s="91" t="s">
        <v>97</v>
      </c>
      <c r="U21" s="38"/>
      <c r="V21" s="38"/>
      <c r="W21" s="38"/>
      <c r="X21" s="38"/>
      <c r="Y21" s="38"/>
      <c r="Z21" s="38"/>
      <c r="AA21" s="38"/>
      <c r="AB21" s="14"/>
      <c r="AC21" s="339"/>
      <c r="AD21" s="340"/>
    </row>
    <row r="22" spans="1:30" ht="14.7" thickBot="1" x14ac:dyDescent="0.6">
      <c r="A22" s="28"/>
      <c r="B22" s="28"/>
      <c r="C22" s="21"/>
      <c r="D22" s="83" t="s">
        <v>31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0"/>
      <c r="T22" s="28"/>
      <c r="U22" s="21"/>
      <c r="V22" s="21"/>
      <c r="W22" s="21"/>
      <c r="X22" s="21"/>
      <c r="Y22" s="21"/>
      <c r="Z22" s="21"/>
      <c r="AA22" s="21"/>
      <c r="AB22" s="20"/>
      <c r="AC22" s="339"/>
      <c r="AD22" s="340"/>
    </row>
    <row r="23" spans="1:30" x14ac:dyDescent="0.55000000000000004">
      <c r="A23" s="28"/>
      <c r="B23" s="87" t="s">
        <v>98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14"/>
      <c r="T23" s="91" t="s">
        <v>99</v>
      </c>
      <c r="U23" s="38"/>
      <c r="V23" s="38"/>
      <c r="W23" s="38"/>
      <c r="X23" s="38"/>
      <c r="Y23" s="38"/>
      <c r="Z23" s="38"/>
      <c r="AA23" s="38"/>
      <c r="AB23" s="14"/>
      <c r="AC23" s="339"/>
      <c r="AD23" s="340"/>
    </row>
    <row r="24" spans="1:30" ht="14.7" thickBot="1" x14ac:dyDescent="0.6">
      <c r="A24" s="28"/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31"/>
      <c r="T24" s="28"/>
      <c r="U24" s="21"/>
      <c r="V24" s="21"/>
      <c r="W24" s="21"/>
      <c r="X24" s="21"/>
      <c r="Y24" s="21"/>
      <c r="Z24" s="21"/>
      <c r="AA24" s="21"/>
      <c r="AB24" s="20"/>
      <c r="AC24" s="341"/>
      <c r="AD24" s="342"/>
    </row>
    <row r="25" spans="1:30" ht="6.6" customHeight="1" x14ac:dyDescent="0.55000000000000004">
      <c r="A25" s="28"/>
      <c r="B25" s="295" t="s">
        <v>100</v>
      </c>
      <c r="C25" s="296"/>
      <c r="D25" s="289" t="s">
        <v>101</v>
      </c>
      <c r="E25" s="290"/>
      <c r="F25" s="290"/>
      <c r="G25" s="290"/>
      <c r="H25" s="290"/>
      <c r="I25" s="290"/>
      <c r="J25" s="291"/>
      <c r="K25" s="289" t="s">
        <v>237</v>
      </c>
      <c r="L25" s="290"/>
      <c r="M25" s="291"/>
      <c r="N25" s="289" t="s">
        <v>102</v>
      </c>
      <c r="O25" s="290"/>
      <c r="P25" s="291"/>
      <c r="Q25" s="295" t="s">
        <v>103</v>
      </c>
      <c r="R25" s="296"/>
      <c r="S25" s="299" t="s">
        <v>104</v>
      </c>
      <c r="T25" s="296"/>
      <c r="U25" s="289" t="s">
        <v>105</v>
      </c>
      <c r="V25" s="310"/>
      <c r="W25" s="310"/>
      <c r="X25" s="311"/>
      <c r="Y25" s="289" t="s">
        <v>106</v>
      </c>
      <c r="Z25" s="310"/>
      <c r="AA25" s="310"/>
      <c r="AB25" s="311"/>
      <c r="AC25" s="332" t="s">
        <v>226</v>
      </c>
      <c r="AD25" s="20"/>
    </row>
    <row r="26" spans="1:30" ht="28.2" customHeight="1" thickBot="1" x14ac:dyDescent="0.6">
      <c r="A26" s="28"/>
      <c r="B26" s="297"/>
      <c r="C26" s="298"/>
      <c r="D26" s="292"/>
      <c r="E26" s="293"/>
      <c r="F26" s="293"/>
      <c r="G26" s="293"/>
      <c r="H26" s="293"/>
      <c r="I26" s="293"/>
      <c r="J26" s="294"/>
      <c r="K26" s="292"/>
      <c r="L26" s="293"/>
      <c r="M26" s="294"/>
      <c r="N26" s="292"/>
      <c r="O26" s="293"/>
      <c r="P26" s="294"/>
      <c r="Q26" s="297"/>
      <c r="R26" s="298"/>
      <c r="S26" s="297"/>
      <c r="T26" s="298"/>
      <c r="U26" s="312"/>
      <c r="V26" s="313"/>
      <c r="W26" s="313"/>
      <c r="X26" s="314"/>
      <c r="Y26" s="312"/>
      <c r="Z26" s="313"/>
      <c r="AA26" s="313"/>
      <c r="AB26" s="314"/>
      <c r="AC26" s="333"/>
      <c r="AD26" s="20"/>
    </row>
    <row r="27" spans="1:30" ht="14.7" thickBot="1" x14ac:dyDescent="0.6">
      <c r="A27" s="28"/>
      <c r="B27" s="334"/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6"/>
      <c r="U27" s="279" t="str">
        <f>'Widia GP End Mill Recon Form'!O37</f>
        <v xml:space="preserve"> (USD)</v>
      </c>
      <c r="V27" s="280"/>
      <c r="W27" s="280"/>
      <c r="X27" s="281"/>
      <c r="Y27" s="279" t="str">
        <f>U27</f>
        <v xml:space="preserve"> (USD)</v>
      </c>
      <c r="Z27" s="280"/>
      <c r="AA27" s="280"/>
      <c r="AB27" s="281"/>
      <c r="AC27" s="125" t="s">
        <v>227</v>
      </c>
      <c r="AD27" s="20"/>
    </row>
    <row r="28" spans="1:30" ht="25.05" hidden="1" customHeight="1" x14ac:dyDescent="0.55000000000000004">
      <c r="A28" s="28"/>
      <c r="B28" s="300">
        <v>10</v>
      </c>
      <c r="C28" s="301"/>
      <c r="D28" s="277" t="str">
        <f>'Widia GP End Mill Recon Form'!T18</f>
        <v>EM 3/16"-1/4" (2/3/4FL) (&lt;=3xD) SIN RECUBRIMIENTO CUADRADO</v>
      </c>
      <c r="E28" s="277"/>
      <c r="F28" s="277"/>
      <c r="G28" s="277"/>
      <c r="H28" s="277"/>
      <c r="I28" s="277"/>
      <c r="J28" s="277"/>
      <c r="K28" s="301">
        <f>'Widia GP End Mill Recon Form'!S18</f>
        <v>3381723</v>
      </c>
      <c r="L28" s="301"/>
      <c r="M28" s="301"/>
      <c r="N28" s="302" t="str">
        <f>'Widia GP End Mill Recon Form'!AF18</f>
        <v/>
      </c>
      <c r="O28" s="301"/>
      <c r="P28" s="301"/>
      <c r="Q28" s="301" t="str">
        <f>IF('Widia GP End Mill Recon Form'!AA18="YES","**","")</f>
        <v/>
      </c>
      <c r="R28" s="301"/>
      <c r="S28" s="301" t="str">
        <f>IF('Widia GP End Mill Recon Form'!Z18="YES","**","")</f>
        <v/>
      </c>
      <c r="T28" s="301"/>
      <c r="U28" s="303" t="str">
        <f>'Widia GP End Mill Recon Form'!AG18</f>
        <v/>
      </c>
      <c r="V28" s="303"/>
      <c r="W28" s="303"/>
      <c r="X28" s="303"/>
      <c r="Y28" s="303" t="str">
        <f>'Widia GP End Mill Recon Form'!AH18</f>
        <v/>
      </c>
      <c r="Z28" s="303"/>
      <c r="AA28" s="303"/>
      <c r="AB28" s="303"/>
      <c r="AC28" s="126" t="b">
        <f>IF(N28="",FALSE,TRUE)</f>
        <v>0</v>
      </c>
      <c r="AD28" s="20"/>
    </row>
    <row r="29" spans="1:30" ht="25.05" hidden="1" customHeight="1" x14ac:dyDescent="0.55000000000000004">
      <c r="A29" s="28"/>
      <c r="B29" s="274">
        <v>20</v>
      </c>
      <c r="C29" s="275"/>
      <c r="D29" s="277" t="str">
        <f>'Widia GP End Mill Recon Form'!T19</f>
        <v>EM 3/16"-1/4" (2/3/4FL) (&lt;=3xD) SIN RECUBRIMIENTO PELOTA</v>
      </c>
      <c r="E29" s="277"/>
      <c r="F29" s="277"/>
      <c r="G29" s="277"/>
      <c r="H29" s="277"/>
      <c r="I29" s="277"/>
      <c r="J29" s="277"/>
      <c r="K29" s="275">
        <f>'Widia GP End Mill Recon Form'!S19</f>
        <v>3381723</v>
      </c>
      <c r="L29" s="275"/>
      <c r="M29" s="275"/>
      <c r="N29" s="278" t="str">
        <f>'Widia GP End Mill Recon Form'!AF19</f>
        <v/>
      </c>
      <c r="O29" s="275"/>
      <c r="P29" s="275"/>
      <c r="Q29" s="275" t="str">
        <f>IF('Widia GP End Mill Recon Form'!AA19="YES","**","")</f>
        <v/>
      </c>
      <c r="R29" s="275"/>
      <c r="S29" s="275" t="str">
        <f>IF('Widia GP End Mill Recon Form'!Z19="YES","**","")</f>
        <v/>
      </c>
      <c r="T29" s="275"/>
      <c r="U29" s="276" t="str">
        <f>'Widia GP End Mill Recon Form'!AG19</f>
        <v/>
      </c>
      <c r="V29" s="276"/>
      <c r="W29" s="276"/>
      <c r="X29" s="276"/>
      <c r="Y29" s="276" t="str">
        <f>'Widia GP End Mill Recon Form'!AH19</f>
        <v/>
      </c>
      <c r="Z29" s="276"/>
      <c r="AA29" s="276"/>
      <c r="AB29" s="276"/>
      <c r="AC29" s="126" t="b">
        <f t="shared" ref="AC29:AC92" si="1">IF(N29="",FALSE,TRUE)</f>
        <v>0</v>
      </c>
      <c r="AD29" s="20"/>
    </row>
    <row r="30" spans="1:30" ht="25.05" hidden="1" customHeight="1" x14ac:dyDescent="0.55000000000000004">
      <c r="A30" s="28"/>
      <c r="B30" s="274">
        <v>30</v>
      </c>
      <c r="C30" s="275"/>
      <c r="D30" s="277" t="str">
        <f>'Widia GP End Mill Recon Form'!T20</f>
        <v>EM 3/16"-1/4" (2/3/4FL) (&lt;=3xD) RECUBRIMIENTO CUADRADO</v>
      </c>
      <c r="E30" s="277"/>
      <c r="F30" s="277"/>
      <c r="G30" s="277"/>
      <c r="H30" s="277"/>
      <c r="I30" s="277"/>
      <c r="J30" s="277"/>
      <c r="K30" s="275">
        <f>'Widia GP End Mill Recon Form'!S20</f>
        <v>3381724</v>
      </c>
      <c r="L30" s="275"/>
      <c r="M30" s="275"/>
      <c r="N30" s="278" t="str">
        <f>'Widia GP End Mill Recon Form'!AF20</f>
        <v/>
      </c>
      <c r="O30" s="275"/>
      <c r="P30" s="275"/>
      <c r="Q30" s="275" t="str">
        <f>IF('Widia GP End Mill Recon Form'!AA20="YES","**","")</f>
        <v/>
      </c>
      <c r="R30" s="275"/>
      <c r="S30" s="275" t="str">
        <f>IF('Widia GP End Mill Recon Form'!Z20="YES","**","")</f>
        <v/>
      </c>
      <c r="T30" s="275"/>
      <c r="U30" s="276" t="str">
        <f>'Widia GP End Mill Recon Form'!AG20</f>
        <v/>
      </c>
      <c r="V30" s="276"/>
      <c r="W30" s="276"/>
      <c r="X30" s="276"/>
      <c r="Y30" s="276" t="str">
        <f>'Widia GP End Mill Recon Form'!AH20</f>
        <v/>
      </c>
      <c r="Z30" s="276"/>
      <c r="AA30" s="276"/>
      <c r="AB30" s="276"/>
      <c r="AC30" s="126" t="b">
        <f t="shared" si="1"/>
        <v>0</v>
      </c>
      <c r="AD30" s="20"/>
    </row>
    <row r="31" spans="1:30" ht="25.05" hidden="1" customHeight="1" x14ac:dyDescent="0.55000000000000004">
      <c r="A31" s="28"/>
      <c r="B31" s="274">
        <v>40</v>
      </c>
      <c r="C31" s="275"/>
      <c r="D31" s="277" t="str">
        <f>'Widia GP End Mill Recon Form'!T21</f>
        <v>EM 3/16"-1/4" (2/3/4FL) (&lt;=3xD) RECUBRIMIENTO PELOTA</v>
      </c>
      <c r="E31" s="277"/>
      <c r="F31" s="277"/>
      <c r="G31" s="277"/>
      <c r="H31" s="277"/>
      <c r="I31" s="277"/>
      <c r="J31" s="277"/>
      <c r="K31" s="275">
        <f>'Widia GP End Mill Recon Form'!S21</f>
        <v>3381724</v>
      </c>
      <c r="L31" s="275"/>
      <c r="M31" s="275"/>
      <c r="N31" s="278" t="str">
        <f>'Widia GP End Mill Recon Form'!AF21</f>
        <v/>
      </c>
      <c r="O31" s="275"/>
      <c r="P31" s="275"/>
      <c r="Q31" s="275" t="str">
        <f>IF('Widia GP End Mill Recon Form'!AA21="YES","**","")</f>
        <v/>
      </c>
      <c r="R31" s="275"/>
      <c r="S31" s="275" t="str">
        <f>IF('Widia GP End Mill Recon Form'!Z21="YES","**","")</f>
        <v/>
      </c>
      <c r="T31" s="275"/>
      <c r="U31" s="276" t="str">
        <f>'Widia GP End Mill Recon Form'!AG21</f>
        <v/>
      </c>
      <c r="V31" s="276"/>
      <c r="W31" s="276"/>
      <c r="X31" s="276"/>
      <c r="Y31" s="276" t="str">
        <f>'Widia GP End Mill Recon Form'!AH21</f>
        <v/>
      </c>
      <c r="Z31" s="276"/>
      <c r="AA31" s="276"/>
      <c r="AB31" s="276"/>
      <c r="AC31" s="126" t="b">
        <f t="shared" si="1"/>
        <v>0</v>
      </c>
      <c r="AD31" s="20"/>
    </row>
    <row r="32" spans="1:30" ht="25.05" hidden="1" customHeight="1" x14ac:dyDescent="0.55000000000000004">
      <c r="A32" s="28"/>
      <c r="B32" s="274">
        <v>50</v>
      </c>
      <c r="C32" s="275"/>
      <c r="D32" s="277" t="str">
        <f>'Widia GP End Mill Recon Form'!T22</f>
        <v>EM 3/16"-1/4" (2/3/4FL) (&gt;3xD) SIN RECUBRIMIENTO CUADRADO</v>
      </c>
      <c r="E32" s="277"/>
      <c r="F32" s="277"/>
      <c r="G32" s="277"/>
      <c r="H32" s="277"/>
      <c r="I32" s="277"/>
      <c r="J32" s="277"/>
      <c r="K32" s="275">
        <f>'Widia GP End Mill Recon Form'!S22</f>
        <v>3381890</v>
      </c>
      <c r="L32" s="275"/>
      <c r="M32" s="275"/>
      <c r="N32" s="278" t="str">
        <f>'Widia GP End Mill Recon Form'!AF22</f>
        <v/>
      </c>
      <c r="O32" s="275"/>
      <c r="P32" s="275"/>
      <c r="Q32" s="275" t="str">
        <f>IF('Widia GP End Mill Recon Form'!AA22="YES","**","")</f>
        <v/>
      </c>
      <c r="R32" s="275"/>
      <c r="S32" s="275" t="str">
        <f>IF('Widia GP End Mill Recon Form'!Z22="YES","**","")</f>
        <v/>
      </c>
      <c r="T32" s="275"/>
      <c r="U32" s="276" t="str">
        <f>'Widia GP End Mill Recon Form'!AG22</f>
        <v/>
      </c>
      <c r="V32" s="276"/>
      <c r="W32" s="276"/>
      <c r="X32" s="276"/>
      <c r="Y32" s="276" t="str">
        <f>'Widia GP End Mill Recon Form'!AH22</f>
        <v/>
      </c>
      <c r="Z32" s="276"/>
      <c r="AA32" s="276"/>
      <c r="AB32" s="276"/>
      <c r="AC32" s="126" t="b">
        <f t="shared" si="1"/>
        <v>0</v>
      </c>
      <c r="AD32" s="20"/>
    </row>
    <row r="33" spans="1:30" ht="25.05" hidden="1" customHeight="1" x14ac:dyDescent="0.55000000000000004">
      <c r="A33" s="28"/>
      <c r="B33" s="274">
        <v>60</v>
      </c>
      <c r="C33" s="275"/>
      <c r="D33" s="277" t="str">
        <f>'Widia GP End Mill Recon Form'!T23</f>
        <v>EM 3/16"-1/4" (2/3/4FL) (&gt;3xD) SIN RECUBRIMIENTO PELOTA</v>
      </c>
      <c r="E33" s="277"/>
      <c r="F33" s="277"/>
      <c r="G33" s="277"/>
      <c r="H33" s="277"/>
      <c r="I33" s="277"/>
      <c r="J33" s="277"/>
      <c r="K33" s="275">
        <f>'Widia GP End Mill Recon Form'!S23</f>
        <v>3381890</v>
      </c>
      <c r="L33" s="275"/>
      <c r="M33" s="275"/>
      <c r="N33" s="278" t="str">
        <f>'Widia GP End Mill Recon Form'!AF23</f>
        <v/>
      </c>
      <c r="O33" s="275"/>
      <c r="P33" s="275"/>
      <c r="Q33" s="275" t="str">
        <f>IF('Widia GP End Mill Recon Form'!AA23="YES","**","")</f>
        <v/>
      </c>
      <c r="R33" s="275"/>
      <c r="S33" s="275" t="str">
        <f>IF('Widia GP End Mill Recon Form'!Z23="YES","**","")</f>
        <v/>
      </c>
      <c r="T33" s="275"/>
      <c r="U33" s="276" t="str">
        <f>'Widia GP End Mill Recon Form'!AG23</f>
        <v/>
      </c>
      <c r="V33" s="276"/>
      <c r="W33" s="276"/>
      <c r="X33" s="276"/>
      <c r="Y33" s="276" t="str">
        <f>'Widia GP End Mill Recon Form'!AH23</f>
        <v/>
      </c>
      <c r="Z33" s="276"/>
      <c r="AA33" s="276"/>
      <c r="AB33" s="276"/>
      <c r="AC33" s="126" t="b">
        <f t="shared" si="1"/>
        <v>0</v>
      </c>
      <c r="AD33" s="20"/>
    </row>
    <row r="34" spans="1:30" ht="25.05" hidden="1" customHeight="1" x14ac:dyDescent="0.55000000000000004">
      <c r="A34" s="28"/>
      <c r="B34" s="274">
        <v>70</v>
      </c>
      <c r="C34" s="275"/>
      <c r="D34" s="277" t="str">
        <f>'Widia GP End Mill Recon Form'!T24</f>
        <v>EM 3/16"-1/4" (2/3/4FL) (&gt;3xD) RECUBRIMIENTO CUADRADO</v>
      </c>
      <c r="E34" s="277"/>
      <c r="F34" s="277"/>
      <c r="G34" s="277"/>
      <c r="H34" s="277"/>
      <c r="I34" s="277"/>
      <c r="J34" s="277"/>
      <c r="K34" s="275">
        <f>'Widia GP End Mill Recon Form'!S24</f>
        <v>3381954</v>
      </c>
      <c r="L34" s="275"/>
      <c r="M34" s="275"/>
      <c r="N34" s="278" t="str">
        <f>'Widia GP End Mill Recon Form'!AF24</f>
        <v/>
      </c>
      <c r="O34" s="275"/>
      <c r="P34" s="275"/>
      <c r="Q34" s="275" t="str">
        <f>IF('Widia GP End Mill Recon Form'!AA24="YES","**","")</f>
        <v/>
      </c>
      <c r="R34" s="275"/>
      <c r="S34" s="275" t="str">
        <f>IF('Widia GP End Mill Recon Form'!Z24="YES","**","")</f>
        <v/>
      </c>
      <c r="T34" s="275"/>
      <c r="U34" s="276" t="str">
        <f>'Widia GP End Mill Recon Form'!AG24</f>
        <v/>
      </c>
      <c r="V34" s="276"/>
      <c r="W34" s="276"/>
      <c r="X34" s="276"/>
      <c r="Y34" s="276" t="str">
        <f>'Widia GP End Mill Recon Form'!AH24</f>
        <v/>
      </c>
      <c r="Z34" s="276"/>
      <c r="AA34" s="276"/>
      <c r="AB34" s="276"/>
      <c r="AC34" s="126" t="b">
        <f t="shared" si="1"/>
        <v>0</v>
      </c>
      <c r="AD34" s="20"/>
    </row>
    <row r="35" spans="1:30" ht="25.05" hidden="1" customHeight="1" x14ac:dyDescent="0.55000000000000004">
      <c r="A35" s="28"/>
      <c r="B35" s="274">
        <v>80</v>
      </c>
      <c r="C35" s="275"/>
      <c r="D35" s="277" t="str">
        <f>'Widia GP End Mill Recon Form'!T25</f>
        <v>EM 3/16"-1/4" (2/3/4FL) (&gt;3xD) RECUBRIMIENTO PELOTA</v>
      </c>
      <c r="E35" s="277"/>
      <c r="F35" s="277"/>
      <c r="G35" s="277"/>
      <c r="H35" s="277"/>
      <c r="I35" s="277"/>
      <c r="J35" s="277"/>
      <c r="K35" s="275">
        <f>'Widia GP End Mill Recon Form'!S25</f>
        <v>3381954</v>
      </c>
      <c r="L35" s="275"/>
      <c r="M35" s="275"/>
      <c r="N35" s="278" t="str">
        <f>'Widia GP End Mill Recon Form'!AF25</f>
        <v/>
      </c>
      <c r="O35" s="275"/>
      <c r="P35" s="275"/>
      <c r="Q35" s="275" t="str">
        <f>IF('Widia GP End Mill Recon Form'!AA25="YES","**","")</f>
        <v/>
      </c>
      <c r="R35" s="275"/>
      <c r="S35" s="275" t="str">
        <f>IF('Widia GP End Mill Recon Form'!Z25="YES","**","")</f>
        <v/>
      </c>
      <c r="T35" s="275"/>
      <c r="U35" s="276" t="str">
        <f>'Widia GP End Mill Recon Form'!AG25</f>
        <v/>
      </c>
      <c r="V35" s="276"/>
      <c r="W35" s="276"/>
      <c r="X35" s="276"/>
      <c r="Y35" s="276" t="str">
        <f>'Widia GP End Mill Recon Form'!AH25</f>
        <v/>
      </c>
      <c r="Z35" s="276"/>
      <c r="AA35" s="276"/>
      <c r="AB35" s="276"/>
      <c r="AC35" s="126" t="b">
        <f t="shared" si="1"/>
        <v>0</v>
      </c>
      <c r="AD35" s="20"/>
    </row>
    <row r="36" spans="1:30" ht="25.05" hidden="1" customHeight="1" x14ac:dyDescent="0.55000000000000004">
      <c r="A36" s="28"/>
      <c r="B36" s="274">
        <v>90</v>
      </c>
      <c r="C36" s="275"/>
      <c r="D36" s="277" t="str">
        <f>'Widia GP End Mill Recon Form'!T26</f>
        <v>EM 3/16"-1/4" (5+FL) (&lt;=3xD) SIN RECUBRIMIENTO CUADRADO</v>
      </c>
      <c r="E36" s="277"/>
      <c r="F36" s="277"/>
      <c r="G36" s="277"/>
      <c r="H36" s="277"/>
      <c r="I36" s="277"/>
      <c r="J36" s="277"/>
      <c r="K36" s="275">
        <f>'Widia GP End Mill Recon Form'!S26</f>
        <v>3381967</v>
      </c>
      <c r="L36" s="275"/>
      <c r="M36" s="275"/>
      <c r="N36" s="278" t="str">
        <f>'Widia GP End Mill Recon Form'!AF26</f>
        <v/>
      </c>
      <c r="O36" s="275"/>
      <c r="P36" s="275"/>
      <c r="Q36" s="275" t="str">
        <f>IF('Widia GP End Mill Recon Form'!AA26="YES","**","")</f>
        <v/>
      </c>
      <c r="R36" s="275"/>
      <c r="S36" s="275" t="str">
        <f>IF('Widia GP End Mill Recon Form'!Z26="YES","**","")</f>
        <v/>
      </c>
      <c r="T36" s="275"/>
      <c r="U36" s="276" t="str">
        <f>'Widia GP End Mill Recon Form'!AG26</f>
        <v/>
      </c>
      <c r="V36" s="276"/>
      <c r="W36" s="276"/>
      <c r="X36" s="276"/>
      <c r="Y36" s="276" t="str">
        <f>'Widia GP End Mill Recon Form'!AH26</f>
        <v/>
      </c>
      <c r="Z36" s="276"/>
      <c r="AA36" s="276"/>
      <c r="AB36" s="276"/>
      <c r="AC36" s="126" t="b">
        <f t="shared" si="1"/>
        <v>0</v>
      </c>
      <c r="AD36" s="20"/>
    </row>
    <row r="37" spans="1:30" ht="25.05" hidden="1" customHeight="1" x14ac:dyDescent="0.55000000000000004">
      <c r="A37" s="28"/>
      <c r="B37" s="274">
        <v>100</v>
      </c>
      <c r="C37" s="275"/>
      <c r="D37" s="277" t="str">
        <f>'Widia GP End Mill Recon Form'!T27</f>
        <v>EM 3/16"-1/4" (5+FL) (&lt;=3xD) SIN RECUBRIMIENTO PELOTA</v>
      </c>
      <c r="E37" s="277"/>
      <c r="F37" s="277"/>
      <c r="G37" s="277"/>
      <c r="H37" s="277"/>
      <c r="I37" s="277"/>
      <c r="J37" s="277"/>
      <c r="K37" s="275">
        <f>'Widia GP End Mill Recon Form'!S27</f>
        <v>3381967</v>
      </c>
      <c r="L37" s="275"/>
      <c r="M37" s="275"/>
      <c r="N37" s="278" t="str">
        <f>'Widia GP End Mill Recon Form'!AF27</f>
        <v/>
      </c>
      <c r="O37" s="275"/>
      <c r="P37" s="275"/>
      <c r="Q37" s="275" t="str">
        <f>IF('Widia GP End Mill Recon Form'!AA27="YES","**","")</f>
        <v/>
      </c>
      <c r="R37" s="275"/>
      <c r="S37" s="275" t="str">
        <f>IF('Widia GP End Mill Recon Form'!Z27="YES","**","")</f>
        <v/>
      </c>
      <c r="T37" s="275"/>
      <c r="U37" s="276" t="str">
        <f>'Widia GP End Mill Recon Form'!AG27</f>
        <v/>
      </c>
      <c r="V37" s="276"/>
      <c r="W37" s="276"/>
      <c r="X37" s="276"/>
      <c r="Y37" s="276" t="str">
        <f>'Widia GP End Mill Recon Form'!AH27</f>
        <v/>
      </c>
      <c r="Z37" s="276"/>
      <c r="AA37" s="276"/>
      <c r="AB37" s="276"/>
      <c r="AC37" s="126" t="b">
        <f t="shared" si="1"/>
        <v>0</v>
      </c>
      <c r="AD37" s="20"/>
    </row>
    <row r="38" spans="1:30" ht="25.05" hidden="1" customHeight="1" x14ac:dyDescent="0.55000000000000004">
      <c r="A38" s="28"/>
      <c r="B38" s="274">
        <v>110</v>
      </c>
      <c r="C38" s="275"/>
      <c r="D38" s="277" t="str">
        <f>'Widia GP End Mill Recon Form'!T28</f>
        <v>EM 3/16"-1/4" (5+FL) (&lt;=3xD) RECUBRIMIENTO CUADRADO</v>
      </c>
      <c r="E38" s="277"/>
      <c r="F38" s="277"/>
      <c r="G38" s="277"/>
      <c r="H38" s="277"/>
      <c r="I38" s="277"/>
      <c r="J38" s="277"/>
      <c r="K38" s="275">
        <f>'Widia GP End Mill Recon Form'!S28</f>
        <v>3381987</v>
      </c>
      <c r="L38" s="275"/>
      <c r="M38" s="275"/>
      <c r="N38" s="278" t="str">
        <f>'Widia GP End Mill Recon Form'!AF28</f>
        <v/>
      </c>
      <c r="O38" s="275"/>
      <c r="P38" s="275"/>
      <c r="Q38" s="275" t="str">
        <f>IF('Widia GP End Mill Recon Form'!AA28="YES","**","")</f>
        <v/>
      </c>
      <c r="R38" s="275"/>
      <c r="S38" s="275" t="str">
        <f>IF('Widia GP End Mill Recon Form'!Z28="YES","**","")</f>
        <v/>
      </c>
      <c r="T38" s="275"/>
      <c r="U38" s="276" t="str">
        <f>'Widia GP End Mill Recon Form'!AG28</f>
        <v/>
      </c>
      <c r="V38" s="276"/>
      <c r="W38" s="276"/>
      <c r="X38" s="276"/>
      <c r="Y38" s="276" t="str">
        <f>'Widia GP End Mill Recon Form'!AH28</f>
        <v/>
      </c>
      <c r="Z38" s="276"/>
      <c r="AA38" s="276"/>
      <c r="AB38" s="276"/>
      <c r="AC38" s="126" t="b">
        <f t="shared" si="1"/>
        <v>0</v>
      </c>
      <c r="AD38" s="20"/>
    </row>
    <row r="39" spans="1:30" ht="25.05" hidden="1" customHeight="1" x14ac:dyDescent="0.55000000000000004">
      <c r="A39" s="28"/>
      <c r="B39" s="274">
        <v>120</v>
      </c>
      <c r="C39" s="275"/>
      <c r="D39" s="277" t="str">
        <f>'Widia GP End Mill Recon Form'!T29</f>
        <v>EM 3/16"-1/4" (5+FL) (&lt;=3xD) RECUBRIMIENTO PELOTA</v>
      </c>
      <c r="E39" s="277"/>
      <c r="F39" s="277"/>
      <c r="G39" s="277"/>
      <c r="H39" s="277"/>
      <c r="I39" s="277"/>
      <c r="J39" s="277"/>
      <c r="K39" s="275">
        <f>'Widia GP End Mill Recon Form'!S29</f>
        <v>3381987</v>
      </c>
      <c r="L39" s="275"/>
      <c r="M39" s="275"/>
      <c r="N39" s="278" t="str">
        <f>'Widia GP End Mill Recon Form'!AF29</f>
        <v/>
      </c>
      <c r="O39" s="275"/>
      <c r="P39" s="275"/>
      <c r="Q39" s="275" t="str">
        <f>IF('Widia GP End Mill Recon Form'!AA29="YES","**","")</f>
        <v/>
      </c>
      <c r="R39" s="275"/>
      <c r="S39" s="275" t="str">
        <f>IF('Widia GP End Mill Recon Form'!Z29="YES","**","")</f>
        <v/>
      </c>
      <c r="T39" s="275"/>
      <c r="U39" s="276" t="str">
        <f>'Widia GP End Mill Recon Form'!AG29</f>
        <v/>
      </c>
      <c r="V39" s="276"/>
      <c r="W39" s="276"/>
      <c r="X39" s="276"/>
      <c r="Y39" s="276" t="str">
        <f>'Widia GP End Mill Recon Form'!AH29</f>
        <v/>
      </c>
      <c r="Z39" s="276"/>
      <c r="AA39" s="276"/>
      <c r="AB39" s="276"/>
      <c r="AC39" s="126" t="b">
        <f t="shared" si="1"/>
        <v>0</v>
      </c>
      <c r="AD39" s="20"/>
    </row>
    <row r="40" spans="1:30" ht="25.05" hidden="1" customHeight="1" x14ac:dyDescent="0.55000000000000004">
      <c r="A40" s="28"/>
      <c r="B40" s="274">
        <v>130</v>
      </c>
      <c r="C40" s="275"/>
      <c r="D40" s="277" t="str">
        <f>'Widia GP End Mill Recon Form'!T30</f>
        <v>EM 3/16"-1/4" (5+FL) (&gt;3xD) SIN RECUBRIMIENTO CUADRADO</v>
      </c>
      <c r="E40" s="277"/>
      <c r="F40" s="277"/>
      <c r="G40" s="277"/>
      <c r="H40" s="277"/>
      <c r="I40" s="277"/>
      <c r="J40" s="277"/>
      <c r="K40" s="275">
        <f>'Widia GP End Mill Recon Form'!S30</f>
        <v>3381996</v>
      </c>
      <c r="L40" s="275"/>
      <c r="M40" s="275"/>
      <c r="N40" s="278" t="str">
        <f>'Widia GP End Mill Recon Form'!AF30</f>
        <v/>
      </c>
      <c r="O40" s="275"/>
      <c r="P40" s="275"/>
      <c r="Q40" s="275" t="str">
        <f>IF('Widia GP End Mill Recon Form'!AA30="YES","**","")</f>
        <v/>
      </c>
      <c r="R40" s="275"/>
      <c r="S40" s="275" t="str">
        <f>IF('Widia GP End Mill Recon Form'!Z30="YES","**","")</f>
        <v/>
      </c>
      <c r="T40" s="275"/>
      <c r="U40" s="276" t="str">
        <f>'Widia GP End Mill Recon Form'!AG30</f>
        <v/>
      </c>
      <c r="V40" s="276"/>
      <c r="W40" s="276"/>
      <c r="X40" s="276"/>
      <c r="Y40" s="276" t="str">
        <f>'Widia GP End Mill Recon Form'!AH30</f>
        <v/>
      </c>
      <c r="Z40" s="276"/>
      <c r="AA40" s="276"/>
      <c r="AB40" s="276"/>
      <c r="AC40" s="126" t="b">
        <f t="shared" si="1"/>
        <v>0</v>
      </c>
      <c r="AD40" s="20"/>
    </row>
    <row r="41" spans="1:30" ht="25.05" hidden="1" customHeight="1" x14ac:dyDescent="0.55000000000000004">
      <c r="A41" s="28"/>
      <c r="B41" s="274">
        <v>140</v>
      </c>
      <c r="C41" s="275"/>
      <c r="D41" s="277" t="str">
        <f>'Widia GP End Mill Recon Form'!T31</f>
        <v>EM 3/16"-1/4" (5+FL) (&gt;3xD) SIN RECUBRIMIENTO PELOTA</v>
      </c>
      <c r="E41" s="277"/>
      <c r="F41" s="277"/>
      <c r="G41" s="277"/>
      <c r="H41" s="277"/>
      <c r="I41" s="277"/>
      <c r="J41" s="277"/>
      <c r="K41" s="275">
        <f>'Widia GP End Mill Recon Form'!S31</f>
        <v>3381996</v>
      </c>
      <c r="L41" s="275"/>
      <c r="M41" s="275"/>
      <c r="N41" s="278" t="str">
        <f>'Widia GP End Mill Recon Form'!AF31</f>
        <v/>
      </c>
      <c r="O41" s="275"/>
      <c r="P41" s="275"/>
      <c r="Q41" s="275" t="str">
        <f>IF('Widia GP End Mill Recon Form'!AA31="YES","**","")</f>
        <v/>
      </c>
      <c r="R41" s="275"/>
      <c r="S41" s="275" t="str">
        <f>IF('Widia GP End Mill Recon Form'!Z31="YES","**","")</f>
        <v/>
      </c>
      <c r="T41" s="275"/>
      <c r="U41" s="276" t="str">
        <f>'Widia GP End Mill Recon Form'!AG31</f>
        <v/>
      </c>
      <c r="V41" s="276"/>
      <c r="W41" s="276"/>
      <c r="X41" s="276"/>
      <c r="Y41" s="276" t="str">
        <f>'Widia GP End Mill Recon Form'!AH31</f>
        <v/>
      </c>
      <c r="Z41" s="276"/>
      <c r="AA41" s="276"/>
      <c r="AB41" s="276"/>
      <c r="AC41" s="126" t="b">
        <f t="shared" si="1"/>
        <v>0</v>
      </c>
      <c r="AD41" s="20"/>
    </row>
    <row r="42" spans="1:30" ht="25.05" hidden="1" customHeight="1" x14ac:dyDescent="0.55000000000000004">
      <c r="A42" s="28"/>
      <c r="B42" s="274">
        <v>150</v>
      </c>
      <c r="C42" s="275"/>
      <c r="D42" s="277" t="str">
        <f>'Widia GP End Mill Recon Form'!T32</f>
        <v>EM 3/16"-1/4" (5+FL) (&gt;3xD) RECUBRIMIENTO CUADRADO</v>
      </c>
      <c r="E42" s="277"/>
      <c r="F42" s="277"/>
      <c r="G42" s="277"/>
      <c r="H42" s="277"/>
      <c r="I42" s="277"/>
      <c r="J42" s="277"/>
      <c r="K42" s="275">
        <f>'Widia GP End Mill Recon Form'!S32</f>
        <v>3382004</v>
      </c>
      <c r="L42" s="275"/>
      <c r="M42" s="275"/>
      <c r="N42" s="278" t="str">
        <f>'Widia GP End Mill Recon Form'!AF32</f>
        <v/>
      </c>
      <c r="O42" s="275"/>
      <c r="P42" s="275"/>
      <c r="Q42" s="275" t="str">
        <f>IF('Widia GP End Mill Recon Form'!AA32="YES","**","")</f>
        <v/>
      </c>
      <c r="R42" s="275"/>
      <c r="S42" s="275" t="str">
        <f>IF('Widia GP End Mill Recon Form'!Z32="YES","**","")</f>
        <v/>
      </c>
      <c r="T42" s="275"/>
      <c r="U42" s="276" t="str">
        <f>'Widia GP End Mill Recon Form'!AG32</f>
        <v/>
      </c>
      <c r="V42" s="276"/>
      <c r="W42" s="276"/>
      <c r="X42" s="276"/>
      <c r="Y42" s="276" t="str">
        <f>'Widia GP End Mill Recon Form'!AH32</f>
        <v/>
      </c>
      <c r="Z42" s="276"/>
      <c r="AA42" s="276"/>
      <c r="AB42" s="276"/>
      <c r="AC42" s="126" t="b">
        <f t="shared" si="1"/>
        <v>0</v>
      </c>
      <c r="AD42" s="20"/>
    </row>
    <row r="43" spans="1:30" ht="25.05" hidden="1" customHeight="1" x14ac:dyDescent="0.55000000000000004">
      <c r="A43" s="28"/>
      <c r="B43" s="274">
        <v>160</v>
      </c>
      <c r="C43" s="275"/>
      <c r="D43" s="277" t="str">
        <f>'Widia GP End Mill Recon Form'!T33</f>
        <v>EM 3/16"-1/4" (5+FL) (&gt;3xD) RECUBRIMIENTO PELOTA</v>
      </c>
      <c r="E43" s="277"/>
      <c r="F43" s="277"/>
      <c r="G43" s="277"/>
      <c r="H43" s="277"/>
      <c r="I43" s="277"/>
      <c r="J43" s="277"/>
      <c r="K43" s="275">
        <f>'Widia GP End Mill Recon Form'!S33</f>
        <v>3382004</v>
      </c>
      <c r="L43" s="275"/>
      <c r="M43" s="275"/>
      <c r="N43" s="278" t="str">
        <f>'Widia GP End Mill Recon Form'!AF33</f>
        <v/>
      </c>
      <c r="O43" s="275"/>
      <c r="P43" s="275"/>
      <c r="Q43" s="275" t="str">
        <f>IF('Widia GP End Mill Recon Form'!AA33="YES","**","")</f>
        <v/>
      </c>
      <c r="R43" s="275"/>
      <c r="S43" s="275" t="str">
        <f>IF('Widia GP End Mill Recon Form'!Z33="YES","**","")</f>
        <v/>
      </c>
      <c r="T43" s="275"/>
      <c r="U43" s="276" t="str">
        <f>'Widia GP End Mill Recon Form'!AG33</f>
        <v/>
      </c>
      <c r="V43" s="276"/>
      <c r="W43" s="276"/>
      <c r="X43" s="276"/>
      <c r="Y43" s="276" t="str">
        <f>'Widia GP End Mill Recon Form'!AH33</f>
        <v/>
      </c>
      <c r="Z43" s="276"/>
      <c r="AA43" s="276"/>
      <c r="AB43" s="276"/>
      <c r="AC43" s="126" t="b">
        <f t="shared" si="1"/>
        <v>0</v>
      </c>
      <c r="AD43" s="20"/>
    </row>
    <row r="44" spans="1:30" ht="25.05" hidden="1" customHeight="1" x14ac:dyDescent="0.55000000000000004">
      <c r="A44" s="28"/>
      <c r="B44" s="274">
        <v>170</v>
      </c>
      <c r="C44" s="275"/>
      <c r="D44" s="277" t="str">
        <f>'Widia GP End Mill Recon Form'!T34</f>
        <v>EM 17/64"-3/8" (2/3/4FL) (&lt;=3xD) SIN RECUBRIMIENTO CUADRADO</v>
      </c>
      <c r="E44" s="277"/>
      <c r="F44" s="277"/>
      <c r="G44" s="277"/>
      <c r="H44" s="277"/>
      <c r="I44" s="277"/>
      <c r="J44" s="277"/>
      <c r="K44" s="275">
        <f>'Widia GP End Mill Recon Form'!S34</f>
        <v>3381725</v>
      </c>
      <c r="L44" s="275"/>
      <c r="M44" s="275"/>
      <c r="N44" s="278" t="str">
        <f>'Widia GP End Mill Recon Form'!AF34</f>
        <v/>
      </c>
      <c r="O44" s="275"/>
      <c r="P44" s="275"/>
      <c r="Q44" s="275" t="str">
        <f>IF('Widia GP End Mill Recon Form'!AA34="YES","**","")</f>
        <v/>
      </c>
      <c r="R44" s="275"/>
      <c r="S44" s="275" t="str">
        <f>IF('Widia GP End Mill Recon Form'!Z34="YES","**","")</f>
        <v/>
      </c>
      <c r="T44" s="275"/>
      <c r="U44" s="276" t="str">
        <f>'Widia GP End Mill Recon Form'!AG34</f>
        <v/>
      </c>
      <c r="V44" s="276"/>
      <c r="W44" s="276"/>
      <c r="X44" s="276"/>
      <c r="Y44" s="276" t="str">
        <f>'Widia GP End Mill Recon Form'!AH34</f>
        <v/>
      </c>
      <c r="Z44" s="276"/>
      <c r="AA44" s="276"/>
      <c r="AB44" s="276"/>
      <c r="AC44" s="126" t="b">
        <f t="shared" si="1"/>
        <v>0</v>
      </c>
      <c r="AD44" s="20"/>
    </row>
    <row r="45" spans="1:30" ht="25.05" hidden="1" customHeight="1" x14ac:dyDescent="0.55000000000000004">
      <c r="A45" s="28"/>
      <c r="B45" s="274">
        <v>180</v>
      </c>
      <c r="C45" s="275"/>
      <c r="D45" s="277" t="str">
        <f>'Widia GP End Mill Recon Form'!T35</f>
        <v>EM 17/64"-3/8" (2/3/4FL) (&lt;=3xD) SIN RECUBRIMIENTO PELOTA</v>
      </c>
      <c r="E45" s="277"/>
      <c r="F45" s="277"/>
      <c r="G45" s="277"/>
      <c r="H45" s="277"/>
      <c r="I45" s="277"/>
      <c r="J45" s="277"/>
      <c r="K45" s="275">
        <f>'Widia GP End Mill Recon Form'!S35</f>
        <v>3381725</v>
      </c>
      <c r="L45" s="275"/>
      <c r="M45" s="275"/>
      <c r="N45" s="278" t="str">
        <f>'Widia GP End Mill Recon Form'!AF35</f>
        <v/>
      </c>
      <c r="O45" s="275"/>
      <c r="P45" s="275"/>
      <c r="Q45" s="275" t="str">
        <f>IF('Widia GP End Mill Recon Form'!AA35="YES","**","")</f>
        <v/>
      </c>
      <c r="R45" s="275"/>
      <c r="S45" s="275" t="str">
        <f>IF('Widia GP End Mill Recon Form'!Z35="YES","**","")</f>
        <v/>
      </c>
      <c r="T45" s="275"/>
      <c r="U45" s="276" t="str">
        <f>'Widia GP End Mill Recon Form'!AG35</f>
        <v/>
      </c>
      <c r="V45" s="276"/>
      <c r="W45" s="276"/>
      <c r="X45" s="276"/>
      <c r="Y45" s="276" t="str">
        <f>'Widia GP End Mill Recon Form'!AH35</f>
        <v/>
      </c>
      <c r="Z45" s="276"/>
      <c r="AA45" s="276"/>
      <c r="AB45" s="276"/>
      <c r="AC45" s="126" t="b">
        <f t="shared" si="1"/>
        <v>0</v>
      </c>
      <c r="AD45" s="20"/>
    </row>
    <row r="46" spans="1:30" ht="25.05" hidden="1" customHeight="1" x14ac:dyDescent="0.55000000000000004">
      <c r="A46" s="28"/>
      <c r="B46" s="274">
        <v>190</v>
      </c>
      <c r="C46" s="275"/>
      <c r="D46" s="277" t="str">
        <f>'Widia GP End Mill Recon Form'!T36</f>
        <v>EM 17/64"-3/8" (2/3/4FL) (&lt;=3xD) RECUBRIMIENTO CUADRADO</v>
      </c>
      <c r="E46" s="277"/>
      <c r="F46" s="277"/>
      <c r="G46" s="277"/>
      <c r="H46" s="277"/>
      <c r="I46" s="277"/>
      <c r="J46" s="277"/>
      <c r="K46" s="275">
        <f>'Widia GP End Mill Recon Form'!S36</f>
        <v>3381883</v>
      </c>
      <c r="L46" s="275"/>
      <c r="M46" s="275"/>
      <c r="N46" s="278" t="str">
        <f>'Widia GP End Mill Recon Form'!AF36</f>
        <v/>
      </c>
      <c r="O46" s="275"/>
      <c r="P46" s="275"/>
      <c r="Q46" s="275" t="str">
        <f>IF('Widia GP End Mill Recon Form'!AA36="YES","**","")</f>
        <v/>
      </c>
      <c r="R46" s="275"/>
      <c r="S46" s="275" t="str">
        <f>IF('Widia GP End Mill Recon Form'!Z36="YES","**","")</f>
        <v/>
      </c>
      <c r="T46" s="275"/>
      <c r="U46" s="276" t="str">
        <f>'Widia GP End Mill Recon Form'!AG36</f>
        <v/>
      </c>
      <c r="V46" s="276"/>
      <c r="W46" s="276"/>
      <c r="X46" s="276"/>
      <c r="Y46" s="276" t="str">
        <f>'Widia GP End Mill Recon Form'!AH36</f>
        <v/>
      </c>
      <c r="Z46" s="276"/>
      <c r="AA46" s="276"/>
      <c r="AB46" s="276"/>
      <c r="AC46" s="126" t="b">
        <f t="shared" si="1"/>
        <v>0</v>
      </c>
      <c r="AD46" s="20"/>
    </row>
    <row r="47" spans="1:30" ht="25.05" hidden="1" customHeight="1" x14ac:dyDescent="0.55000000000000004">
      <c r="A47" s="28"/>
      <c r="B47" s="274">
        <v>200</v>
      </c>
      <c r="C47" s="275"/>
      <c r="D47" s="277" t="str">
        <f>'Widia GP End Mill Recon Form'!T37</f>
        <v>EM 17/64"-3/8" (2/3/4FL) (&lt;=3xD) RECUBRIMIENTO PELOTA</v>
      </c>
      <c r="E47" s="277"/>
      <c r="F47" s="277"/>
      <c r="G47" s="277"/>
      <c r="H47" s="277"/>
      <c r="I47" s="277"/>
      <c r="J47" s="277"/>
      <c r="K47" s="275">
        <f>'Widia GP End Mill Recon Form'!S37</f>
        <v>3381883</v>
      </c>
      <c r="L47" s="275"/>
      <c r="M47" s="275"/>
      <c r="N47" s="278" t="str">
        <f>'Widia GP End Mill Recon Form'!AF37</f>
        <v/>
      </c>
      <c r="O47" s="275"/>
      <c r="P47" s="275"/>
      <c r="Q47" s="275" t="str">
        <f>IF('Widia GP End Mill Recon Form'!AA37="YES","**","")</f>
        <v/>
      </c>
      <c r="R47" s="275"/>
      <c r="S47" s="275" t="str">
        <f>IF('Widia GP End Mill Recon Form'!Z37="YES","**","")</f>
        <v/>
      </c>
      <c r="T47" s="275"/>
      <c r="U47" s="276" t="str">
        <f>'Widia GP End Mill Recon Form'!AG37</f>
        <v/>
      </c>
      <c r="V47" s="276"/>
      <c r="W47" s="276"/>
      <c r="X47" s="276"/>
      <c r="Y47" s="276" t="str">
        <f>'Widia GP End Mill Recon Form'!AH37</f>
        <v/>
      </c>
      <c r="Z47" s="276"/>
      <c r="AA47" s="276"/>
      <c r="AB47" s="276"/>
      <c r="AC47" s="126" t="b">
        <f t="shared" si="1"/>
        <v>0</v>
      </c>
      <c r="AD47" s="20"/>
    </row>
    <row r="48" spans="1:30" ht="25.05" hidden="1" customHeight="1" x14ac:dyDescent="0.55000000000000004">
      <c r="A48" s="28"/>
      <c r="B48" s="274">
        <v>210</v>
      </c>
      <c r="C48" s="275"/>
      <c r="D48" s="277" t="str">
        <f>'Widia GP End Mill Recon Form'!T38</f>
        <v>EM 17/64"-3/8" (2/3/4FL) (&gt;3xD) SIN RECUBRIMIENTO CUADRADO</v>
      </c>
      <c r="E48" s="277"/>
      <c r="F48" s="277"/>
      <c r="G48" s="277"/>
      <c r="H48" s="277"/>
      <c r="I48" s="277"/>
      <c r="J48" s="277"/>
      <c r="K48" s="275">
        <f>'Widia GP End Mill Recon Form'!S38</f>
        <v>3381903</v>
      </c>
      <c r="L48" s="275"/>
      <c r="M48" s="275"/>
      <c r="N48" s="278" t="str">
        <f>'Widia GP End Mill Recon Form'!AF38</f>
        <v/>
      </c>
      <c r="O48" s="275"/>
      <c r="P48" s="275"/>
      <c r="Q48" s="275" t="str">
        <f>IF('Widia GP End Mill Recon Form'!AA38="YES","**","")</f>
        <v/>
      </c>
      <c r="R48" s="275"/>
      <c r="S48" s="275" t="str">
        <f>IF('Widia GP End Mill Recon Form'!Z38="YES","**","")</f>
        <v/>
      </c>
      <c r="T48" s="275"/>
      <c r="U48" s="276" t="str">
        <f>'Widia GP End Mill Recon Form'!AG38</f>
        <v/>
      </c>
      <c r="V48" s="276"/>
      <c r="W48" s="276"/>
      <c r="X48" s="276"/>
      <c r="Y48" s="276" t="str">
        <f>'Widia GP End Mill Recon Form'!AH38</f>
        <v/>
      </c>
      <c r="Z48" s="276"/>
      <c r="AA48" s="276"/>
      <c r="AB48" s="276"/>
      <c r="AC48" s="126" t="b">
        <f t="shared" si="1"/>
        <v>0</v>
      </c>
      <c r="AD48" s="20"/>
    </row>
    <row r="49" spans="1:30" ht="25.05" hidden="1" customHeight="1" x14ac:dyDescent="0.55000000000000004">
      <c r="A49" s="28"/>
      <c r="B49" s="274">
        <v>220</v>
      </c>
      <c r="C49" s="275"/>
      <c r="D49" s="277" t="str">
        <f>'Widia GP End Mill Recon Form'!T39</f>
        <v>EM 17/64"-3/8" (2/3/4FL) (&gt;3xD) SIN RECUBRIMIENTO PELOTA</v>
      </c>
      <c r="E49" s="277"/>
      <c r="F49" s="277"/>
      <c r="G49" s="277"/>
      <c r="H49" s="277"/>
      <c r="I49" s="277"/>
      <c r="J49" s="277"/>
      <c r="K49" s="275">
        <f>'Widia GP End Mill Recon Form'!S39</f>
        <v>3381903</v>
      </c>
      <c r="L49" s="275"/>
      <c r="M49" s="275"/>
      <c r="N49" s="278" t="str">
        <f>'Widia GP End Mill Recon Form'!AF39</f>
        <v/>
      </c>
      <c r="O49" s="275"/>
      <c r="P49" s="275"/>
      <c r="Q49" s="275" t="str">
        <f>IF('Widia GP End Mill Recon Form'!AA39="YES","**","")</f>
        <v/>
      </c>
      <c r="R49" s="275"/>
      <c r="S49" s="275" t="str">
        <f>IF('Widia GP End Mill Recon Form'!Z39="YES","**","")</f>
        <v/>
      </c>
      <c r="T49" s="275"/>
      <c r="U49" s="276" t="str">
        <f>'Widia GP End Mill Recon Form'!AG39</f>
        <v/>
      </c>
      <c r="V49" s="276"/>
      <c r="W49" s="276"/>
      <c r="X49" s="276"/>
      <c r="Y49" s="276" t="str">
        <f>'Widia GP End Mill Recon Form'!AH39</f>
        <v/>
      </c>
      <c r="Z49" s="276"/>
      <c r="AA49" s="276"/>
      <c r="AB49" s="276"/>
      <c r="AC49" s="126" t="b">
        <f t="shared" si="1"/>
        <v>0</v>
      </c>
      <c r="AD49" s="20"/>
    </row>
    <row r="50" spans="1:30" ht="25.05" hidden="1" customHeight="1" x14ac:dyDescent="0.55000000000000004">
      <c r="A50" s="28"/>
      <c r="B50" s="274">
        <v>230</v>
      </c>
      <c r="C50" s="275"/>
      <c r="D50" s="277" t="str">
        <f>'Widia GP End Mill Recon Form'!T40</f>
        <v>EM 17/64"-3/8" (2/3/4FL) (&gt;3xD) RECUBRIMIENTO CUADRADO</v>
      </c>
      <c r="E50" s="277"/>
      <c r="F50" s="277"/>
      <c r="G50" s="277"/>
      <c r="H50" s="277"/>
      <c r="I50" s="277"/>
      <c r="J50" s="277"/>
      <c r="K50" s="275">
        <f>'Widia GP End Mill Recon Form'!S40</f>
        <v>3381957</v>
      </c>
      <c r="L50" s="275"/>
      <c r="M50" s="275"/>
      <c r="N50" s="278" t="str">
        <f>'Widia GP End Mill Recon Form'!AF40</f>
        <v/>
      </c>
      <c r="O50" s="275"/>
      <c r="P50" s="275"/>
      <c r="Q50" s="275" t="str">
        <f>IF('Widia GP End Mill Recon Form'!AA40="YES","**","")</f>
        <v/>
      </c>
      <c r="R50" s="275"/>
      <c r="S50" s="275" t="str">
        <f>IF('Widia GP End Mill Recon Form'!Z40="YES","**","")</f>
        <v/>
      </c>
      <c r="T50" s="275"/>
      <c r="U50" s="276" t="str">
        <f>'Widia GP End Mill Recon Form'!AG40</f>
        <v/>
      </c>
      <c r="V50" s="276"/>
      <c r="W50" s="276"/>
      <c r="X50" s="276"/>
      <c r="Y50" s="276" t="str">
        <f>'Widia GP End Mill Recon Form'!AH40</f>
        <v/>
      </c>
      <c r="Z50" s="276"/>
      <c r="AA50" s="276"/>
      <c r="AB50" s="276"/>
      <c r="AC50" s="126" t="b">
        <f t="shared" si="1"/>
        <v>0</v>
      </c>
      <c r="AD50" s="20"/>
    </row>
    <row r="51" spans="1:30" ht="25.05" hidden="1" customHeight="1" x14ac:dyDescent="0.55000000000000004">
      <c r="A51" s="28"/>
      <c r="B51" s="274">
        <v>240</v>
      </c>
      <c r="C51" s="275"/>
      <c r="D51" s="277" t="str">
        <f>'Widia GP End Mill Recon Form'!T41</f>
        <v>EM 17/64"-3/8" (2/3/4FL) (&gt;3xD) RECUBRIMIENTO PELOTA</v>
      </c>
      <c r="E51" s="277"/>
      <c r="F51" s="277"/>
      <c r="G51" s="277"/>
      <c r="H51" s="277"/>
      <c r="I51" s="277"/>
      <c r="J51" s="277"/>
      <c r="K51" s="275">
        <f>'Widia GP End Mill Recon Form'!S41</f>
        <v>3381957</v>
      </c>
      <c r="L51" s="275"/>
      <c r="M51" s="275"/>
      <c r="N51" s="278" t="str">
        <f>'Widia GP End Mill Recon Form'!AF41</f>
        <v/>
      </c>
      <c r="O51" s="275"/>
      <c r="P51" s="275"/>
      <c r="Q51" s="275" t="str">
        <f>IF('Widia GP End Mill Recon Form'!AA41="YES","**","")</f>
        <v/>
      </c>
      <c r="R51" s="275"/>
      <c r="S51" s="275" t="str">
        <f>IF('Widia GP End Mill Recon Form'!Z41="YES","**","")</f>
        <v/>
      </c>
      <c r="T51" s="275"/>
      <c r="U51" s="276" t="str">
        <f>'Widia GP End Mill Recon Form'!AG41</f>
        <v/>
      </c>
      <c r="V51" s="276"/>
      <c r="W51" s="276"/>
      <c r="X51" s="276"/>
      <c r="Y51" s="276" t="str">
        <f>'Widia GP End Mill Recon Form'!AH41</f>
        <v/>
      </c>
      <c r="Z51" s="276"/>
      <c r="AA51" s="276"/>
      <c r="AB51" s="276"/>
      <c r="AC51" s="126" t="b">
        <f t="shared" si="1"/>
        <v>0</v>
      </c>
      <c r="AD51" s="20"/>
    </row>
    <row r="52" spans="1:30" ht="25.05" hidden="1" customHeight="1" x14ac:dyDescent="0.55000000000000004">
      <c r="A52" s="28"/>
      <c r="B52" s="274">
        <v>250</v>
      </c>
      <c r="C52" s="275"/>
      <c r="D52" s="277" t="str">
        <f>'Widia GP End Mill Recon Form'!T42</f>
        <v>EM 17/64"-3/8" (5+FL) (&lt;=3xD) SIN RECUBRIMIENTO CUADRADO</v>
      </c>
      <c r="E52" s="277"/>
      <c r="F52" s="277"/>
      <c r="G52" s="277"/>
      <c r="H52" s="277"/>
      <c r="I52" s="277"/>
      <c r="J52" s="277"/>
      <c r="K52" s="275">
        <f>'Widia GP End Mill Recon Form'!S42</f>
        <v>3381968</v>
      </c>
      <c r="L52" s="275"/>
      <c r="M52" s="275"/>
      <c r="N52" s="278" t="str">
        <f>'Widia GP End Mill Recon Form'!AF42</f>
        <v/>
      </c>
      <c r="O52" s="275"/>
      <c r="P52" s="275"/>
      <c r="Q52" s="275" t="str">
        <f>IF('Widia GP End Mill Recon Form'!AA42="YES","**","")</f>
        <v/>
      </c>
      <c r="R52" s="275"/>
      <c r="S52" s="275" t="str">
        <f>IF('Widia GP End Mill Recon Form'!Z42="YES","**","")</f>
        <v/>
      </c>
      <c r="T52" s="275"/>
      <c r="U52" s="276" t="str">
        <f>'Widia GP End Mill Recon Form'!AG42</f>
        <v/>
      </c>
      <c r="V52" s="276"/>
      <c r="W52" s="276"/>
      <c r="X52" s="276"/>
      <c r="Y52" s="276" t="str">
        <f>'Widia GP End Mill Recon Form'!AH42</f>
        <v/>
      </c>
      <c r="Z52" s="276"/>
      <c r="AA52" s="276"/>
      <c r="AB52" s="276"/>
      <c r="AC52" s="126" t="b">
        <f t="shared" si="1"/>
        <v>0</v>
      </c>
      <c r="AD52" s="20"/>
    </row>
    <row r="53" spans="1:30" ht="25.05" hidden="1" customHeight="1" x14ac:dyDescent="0.55000000000000004">
      <c r="A53" s="28"/>
      <c r="B53" s="274">
        <v>260</v>
      </c>
      <c r="C53" s="275"/>
      <c r="D53" s="277" t="str">
        <f>'Widia GP End Mill Recon Form'!T43</f>
        <v>EM 17/64"-3/8" (5+FL) (&lt;=3xD) SIN RECUBRIMIENTO PELOTA</v>
      </c>
      <c r="E53" s="277"/>
      <c r="F53" s="277"/>
      <c r="G53" s="277"/>
      <c r="H53" s="277"/>
      <c r="I53" s="277"/>
      <c r="J53" s="277"/>
      <c r="K53" s="275">
        <f>'Widia GP End Mill Recon Form'!S43</f>
        <v>3381968</v>
      </c>
      <c r="L53" s="275"/>
      <c r="M53" s="275"/>
      <c r="N53" s="278" t="str">
        <f>'Widia GP End Mill Recon Form'!AF43</f>
        <v/>
      </c>
      <c r="O53" s="275"/>
      <c r="P53" s="275"/>
      <c r="Q53" s="275" t="str">
        <f>IF('Widia GP End Mill Recon Form'!AA43="YES","**","")</f>
        <v/>
      </c>
      <c r="R53" s="275"/>
      <c r="S53" s="275" t="str">
        <f>IF('Widia GP End Mill Recon Form'!Z43="YES","**","")</f>
        <v/>
      </c>
      <c r="T53" s="275"/>
      <c r="U53" s="276" t="str">
        <f>'Widia GP End Mill Recon Form'!AG43</f>
        <v/>
      </c>
      <c r="V53" s="276"/>
      <c r="W53" s="276"/>
      <c r="X53" s="276"/>
      <c r="Y53" s="276" t="str">
        <f>'Widia GP End Mill Recon Form'!AH43</f>
        <v/>
      </c>
      <c r="Z53" s="276"/>
      <c r="AA53" s="276"/>
      <c r="AB53" s="276"/>
      <c r="AC53" s="126" t="b">
        <f t="shared" si="1"/>
        <v>0</v>
      </c>
      <c r="AD53" s="20"/>
    </row>
    <row r="54" spans="1:30" ht="25.05" hidden="1" customHeight="1" x14ac:dyDescent="0.55000000000000004">
      <c r="A54" s="28"/>
      <c r="B54" s="274">
        <v>270</v>
      </c>
      <c r="C54" s="275"/>
      <c r="D54" s="277" t="str">
        <f>'Widia GP End Mill Recon Form'!T44</f>
        <v>EM 17/64"-3/8" (5+FL) (&lt;=3xD) RECUBRIMIENTO CUADRADO</v>
      </c>
      <c r="E54" s="277"/>
      <c r="F54" s="277"/>
      <c r="G54" s="277"/>
      <c r="H54" s="277"/>
      <c r="I54" s="277"/>
      <c r="J54" s="277"/>
      <c r="K54" s="275">
        <f>'Widia GP End Mill Recon Form'!S44</f>
        <v>3381989</v>
      </c>
      <c r="L54" s="275"/>
      <c r="M54" s="275"/>
      <c r="N54" s="278" t="str">
        <f>'Widia GP End Mill Recon Form'!AF44</f>
        <v/>
      </c>
      <c r="O54" s="275"/>
      <c r="P54" s="275"/>
      <c r="Q54" s="275" t="str">
        <f>IF('Widia GP End Mill Recon Form'!AA44="YES","**","")</f>
        <v/>
      </c>
      <c r="R54" s="275"/>
      <c r="S54" s="275" t="str">
        <f>IF('Widia GP End Mill Recon Form'!Z44="YES","**","")</f>
        <v/>
      </c>
      <c r="T54" s="275"/>
      <c r="U54" s="276" t="str">
        <f>'Widia GP End Mill Recon Form'!AG44</f>
        <v/>
      </c>
      <c r="V54" s="276"/>
      <c r="W54" s="276"/>
      <c r="X54" s="276"/>
      <c r="Y54" s="276" t="str">
        <f>'Widia GP End Mill Recon Form'!AH44</f>
        <v/>
      </c>
      <c r="Z54" s="276"/>
      <c r="AA54" s="276"/>
      <c r="AB54" s="276"/>
      <c r="AC54" s="126" t="b">
        <f t="shared" si="1"/>
        <v>0</v>
      </c>
      <c r="AD54" s="20"/>
    </row>
    <row r="55" spans="1:30" ht="25.05" hidden="1" customHeight="1" x14ac:dyDescent="0.55000000000000004">
      <c r="A55" s="28"/>
      <c r="B55" s="274">
        <v>280</v>
      </c>
      <c r="C55" s="275"/>
      <c r="D55" s="277" t="str">
        <f>'Widia GP End Mill Recon Form'!T45</f>
        <v>EM 17/64"-3/8" (5+FL) (&lt;=3xD) RECUBRIMIENTO PELOTA</v>
      </c>
      <c r="E55" s="277"/>
      <c r="F55" s="277"/>
      <c r="G55" s="277"/>
      <c r="H55" s="277"/>
      <c r="I55" s="277"/>
      <c r="J55" s="277"/>
      <c r="K55" s="275">
        <f>'Widia GP End Mill Recon Form'!S45</f>
        <v>3381989</v>
      </c>
      <c r="L55" s="275"/>
      <c r="M55" s="275"/>
      <c r="N55" s="278" t="str">
        <f>'Widia GP End Mill Recon Form'!AF45</f>
        <v/>
      </c>
      <c r="O55" s="275"/>
      <c r="P55" s="275"/>
      <c r="Q55" s="275" t="str">
        <f>IF('Widia GP End Mill Recon Form'!AA45="YES","**","")</f>
        <v/>
      </c>
      <c r="R55" s="275"/>
      <c r="S55" s="275" t="str">
        <f>IF('Widia GP End Mill Recon Form'!Z45="YES","**","")</f>
        <v/>
      </c>
      <c r="T55" s="275"/>
      <c r="U55" s="276" t="str">
        <f>'Widia GP End Mill Recon Form'!AG45</f>
        <v/>
      </c>
      <c r="V55" s="276"/>
      <c r="W55" s="276"/>
      <c r="X55" s="276"/>
      <c r="Y55" s="276" t="str">
        <f>'Widia GP End Mill Recon Form'!AH45</f>
        <v/>
      </c>
      <c r="Z55" s="276"/>
      <c r="AA55" s="276"/>
      <c r="AB55" s="276"/>
      <c r="AC55" s="126" t="b">
        <f t="shared" si="1"/>
        <v>0</v>
      </c>
      <c r="AD55" s="20"/>
    </row>
    <row r="56" spans="1:30" ht="25.05" hidden="1" customHeight="1" x14ac:dyDescent="0.55000000000000004">
      <c r="A56" s="28"/>
      <c r="B56" s="274">
        <v>290</v>
      </c>
      <c r="C56" s="275"/>
      <c r="D56" s="277" t="str">
        <f>'Widia GP End Mill Recon Form'!T46</f>
        <v>EM 17/64"-3/8" (5+FL) (&gt;3xD) SIN RECUBRIMIENTO CUADRADO</v>
      </c>
      <c r="E56" s="277"/>
      <c r="F56" s="277"/>
      <c r="G56" s="277"/>
      <c r="H56" s="277"/>
      <c r="I56" s="277"/>
      <c r="J56" s="277"/>
      <c r="K56" s="275">
        <f>'Widia GP End Mill Recon Form'!S46</f>
        <v>3381997</v>
      </c>
      <c r="L56" s="275"/>
      <c r="M56" s="275"/>
      <c r="N56" s="278" t="str">
        <f>'Widia GP End Mill Recon Form'!AF46</f>
        <v/>
      </c>
      <c r="O56" s="275"/>
      <c r="P56" s="275"/>
      <c r="Q56" s="275" t="str">
        <f>IF('Widia GP End Mill Recon Form'!AA46="YES","**","")</f>
        <v/>
      </c>
      <c r="R56" s="275"/>
      <c r="S56" s="275" t="str">
        <f>IF('Widia GP End Mill Recon Form'!Z46="YES","**","")</f>
        <v/>
      </c>
      <c r="T56" s="275"/>
      <c r="U56" s="276" t="str">
        <f>'Widia GP End Mill Recon Form'!AG46</f>
        <v/>
      </c>
      <c r="V56" s="276"/>
      <c r="W56" s="276"/>
      <c r="X56" s="276"/>
      <c r="Y56" s="276" t="str">
        <f>'Widia GP End Mill Recon Form'!AH46</f>
        <v/>
      </c>
      <c r="Z56" s="276"/>
      <c r="AA56" s="276"/>
      <c r="AB56" s="276"/>
      <c r="AC56" s="126" t="b">
        <f t="shared" si="1"/>
        <v>0</v>
      </c>
      <c r="AD56" s="20"/>
    </row>
    <row r="57" spans="1:30" ht="25.05" hidden="1" customHeight="1" x14ac:dyDescent="0.55000000000000004">
      <c r="A57" s="28"/>
      <c r="B57" s="274">
        <v>300</v>
      </c>
      <c r="C57" s="275"/>
      <c r="D57" s="277" t="str">
        <f>'Widia GP End Mill Recon Form'!T47</f>
        <v>EM 17/64"-3/8" (5+FL) (&gt;3xD) SIN RECUBRIMIENTO PELOTA</v>
      </c>
      <c r="E57" s="277"/>
      <c r="F57" s="277"/>
      <c r="G57" s="277"/>
      <c r="H57" s="277"/>
      <c r="I57" s="277"/>
      <c r="J57" s="277"/>
      <c r="K57" s="275">
        <f>'Widia GP End Mill Recon Form'!S47</f>
        <v>3381997</v>
      </c>
      <c r="L57" s="275"/>
      <c r="M57" s="275"/>
      <c r="N57" s="278" t="str">
        <f>'Widia GP End Mill Recon Form'!AF47</f>
        <v/>
      </c>
      <c r="O57" s="275"/>
      <c r="P57" s="275"/>
      <c r="Q57" s="275" t="str">
        <f>IF('Widia GP End Mill Recon Form'!AA47="YES","**","")</f>
        <v/>
      </c>
      <c r="R57" s="275"/>
      <c r="S57" s="275" t="str">
        <f>IF('Widia GP End Mill Recon Form'!Z47="YES","**","")</f>
        <v/>
      </c>
      <c r="T57" s="275"/>
      <c r="U57" s="276" t="str">
        <f>'Widia GP End Mill Recon Form'!AG47</f>
        <v/>
      </c>
      <c r="V57" s="276"/>
      <c r="W57" s="276"/>
      <c r="X57" s="276"/>
      <c r="Y57" s="276" t="str">
        <f>'Widia GP End Mill Recon Form'!AH47</f>
        <v/>
      </c>
      <c r="Z57" s="276"/>
      <c r="AA57" s="276"/>
      <c r="AB57" s="276"/>
      <c r="AC57" s="126" t="b">
        <f t="shared" si="1"/>
        <v>0</v>
      </c>
      <c r="AD57" s="20"/>
    </row>
    <row r="58" spans="1:30" ht="25.05" hidden="1" customHeight="1" x14ac:dyDescent="0.55000000000000004">
      <c r="A58" s="28"/>
      <c r="B58" s="274">
        <v>310</v>
      </c>
      <c r="C58" s="275"/>
      <c r="D58" s="277" t="str">
        <f>'Widia GP End Mill Recon Form'!T48</f>
        <v>EM 17/64"-3/8" (5+FL) (&gt;3xD) RECUBRIMIENTO CUADRADO</v>
      </c>
      <c r="E58" s="277"/>
      <c r="F58" s="277"/>
      <c r="G58" s="277"/>
      <c r="H58" s="277"/>
      <c r="I58" s="277"/>
      <c r="J58" s="277"/>
      <c r="K58" s="275">
        <f>'Widia GP End Mill Recon Form'!S48</f>
        <v>3382005</v>
      </c>
      <c r="L58" s="275"/>
      <c r="M58" s="275"/>
      <c r="N58" s="278" t="str">
        <f>'Widia GP End Mill Recon Form'!AF48</f>
        <v/>
      </c>
      <c r="O58" s="275"/>
      <c r="P58" s="275"/>
      <c r="Q58" s="275" t="str">
        <f>IF('Widia GP End Mill Recon Form'!AA48="YES","**","")</f>
        <v/>
      </c>
      <c r="R58" s="275"/>
      <c r="S58" s="275" t="str">
        <f>IF('Widia GP End Mill Recon Form'!Z48="YES","**","")</f>
        <v/>
      </c>
      <c r="T58" s="275"/>
      <c r="U58" s="276" t="str">
        <f>'Widia GP End Mill Recon Form'!AG48</f>
        <v/>
      </c>
      <c r="V58" s="276"/>
      <c r="W58" s="276"/>
      <c r="X58" s="276"/>
      <c r="Y58" s="276" t="str">
        <f>'Widia GP End Mill Recon Form'!AH48</f>
        <v/>
      </c>
      <c r="Z58" s="276"/>
      <c r="AA58" s="276"/>
      <c r="AB58" s="276"/>
      <c r="AC58" s="126" t="b">
        <f t="shared" si="1"/>
        <v>0</v>
      </c>
      <c r="AD58" s="20"/>
    </row>
    <row r="59" spans="1:30" ht="25.05" hidden="1" customHeight="1" x14ac:dyDescent="0.55000000000000004">
      <c r="A59" s="28"/>
      <c r="B59" s="274">
        <v>320</v>
      </c>
      <c r="C59" s="275"/>
      <c r="D59" s="277" t="str">
        <f>'Widia GP End Mill Recon Form'!T49</f>
        <v>EM 17/64"-3/8" (5+FL) (&gt;3xD) RECUBRIMIENTO PELOTA</v>
      </c>
      <c r="E59" s="277"/>
      <c r="F59" s="277"/>
      <c r="G59" s="277"/>
      <c r="H59" s="277"/>
      <c r="I59" s="277"/>
      <c r="J59" s="277"/>
      <c r="K59" s="275">
        <f>'Widia GP End Mill Recon Form'!S49</f>
        <v>3382005</v>
      </c>
      <c r="L59" s="275"/>
      <c r="M59" s="275"/>
      <c r="N59" s="278" t="str">
        <f>'Widia GP End Mill Recon Form'!AF49</f>
        <v/>
      </c>
      <c r="O59" s="275"/>
      <c r="P59" s="275"/>
      <c r="Q59" s="275" t="str">
        <f>IF('Widia GP End Mill Recon Form'!AA49="YES","**","")</f>
        <v/>
      </c>
      <c r="R59" s="275"/>
      <c r="S59" s="275" t="str">
        <f>IF('Widia GP End Mill Recon Form'!Z49="YES","**","")</f>
        <v/>
      </c>
      <c r="T59" s="275"/>
      <c r="U59" s="276" t="str">
        <f>'Widia GP End Mill Recon Form'!AG49</f>
        <v/>
      </c>
      <c r="V59" s="276"/>
      <c r="W59" s="276"/>
      <c r="X59" s="276"/>
      <c r="Y59" s="276" t="str">
        <f>'Widia GP End Mill Recon Form'!AH49</f>
        <v/>
      </c>
      <c r="Z59" s="276"/>
      <c r="AA59" s="276"/>
      <c r="AB59" s="276"/>
      <c r="AC59" s="126" t="b">
        <f t="shared" si="1"/>
        <v>0</v>
      </c>
      <c r="AD59" s="20"/>
    </row>
    <row r="60" spans="1:30" ht="25.05" hidden="1" customHeight="1" x14ac:dyDescent="0.55000000000000004">
      <c r="A60" s="28"/>
      <c r="B60" s="274">
        <v>330</v>
      </c>
      <c r="C60" s="275"/>
      <c r="D60" s="277" t="str">
        <f>'Widia GP End Mill Recon Form'!T50</f>
        <v>EM 25/64"-1/2" (2/3/4FL) (&lt;=3xD) SIN RECUBRIMIENTO CUADRADO</v>
      </c>
      <c r="E60" s="277"/>
      <c r="F60" s="277"/>
      <c r="G60" s="277"/>
      <c r="H60" s="277"/>
      <c r="I60" s="277"/>
      <c r="J60" s="277"/>
      <c r="K60" s="275">
        <f>'Widia GP End Mill Recon Form'!S50</f>
        <v>3381726</v>
      </c>
      <c r="L60" s="275"/>
      <c r="M60" s="275"/>
      <c r="N60" s="278" t="str">
        <f>'Widia GP End Mill Recon Form'!AF50</f>
        <v/>
      </c>
      <c r="O60" s="275"/>
      <c r="P60" s="275"/>
      <c r="Q60" s="275" t="str">
        <f>IF('Widia GP End Mill Recon Form'!AA50="YES","**","")</f>
        <v/>
      </c>
      <c r="R60" s="275"/>
      <c r="S60" s="275" t="str">
        <f>IF('Widia GP End Mill Recon Form'!Z50="YES","**","")</f>
        <v/>
      </c>
      <c r="T60" s="275"/>
      <c r="U60" s="276" t="str">
        <f>'Widia GP End Mill Recon Form'!AG50</f>
        <v/>
      </c>
      <c r="V60" s="276"/>
      <c r="W60" s="276"/>
      <c r="X60" s="276"/>
      <c r="Y60" s="276" t="str">
        <f>'Widia GP End Mill Recon Form'!AH50</f>
        <v/>
      </c>
      <c r="Z60" s="276"/>
      <c r="AA60" s="276"/>
      <c r="AB60" s="276"/>
      <c r="AC60" s="126" t="b">
        <f t="shared" si="1"/>
        <v>0</v>
      </c>
      <c r="AD60" s="20"/>
    </row>
    <row r="61" spans="1:30" ht="25.05" hidden="1" customHeight="1" x14ac:dyDescent="0.55000000000000004">
      <c r="A61" s="28"/>
      <c r="B61" s="274">
        <v>340</v>
      </c>
      <c r="C61" s="275"/>
      <c r="D61" s="277" t="str">
        <f>'Widia GP End Mill Recon Form'!T51</f>
        <v>EM 25/64"-1/2" (2/3/4FL) (&lt;=3xD) SIN RECUBRIMIENTO PELOTA</v>
      </c>
      <c r="E61" s="277"/>
      <c r="F61" s="277"/>
      <c r="G61" s="277"/>
      <c r="H61" s="277"/>
      <c r="I61" s="277"/>
      <c r="J61" s="277"/>
      <c r="K61" s="275">
        <f>'Widia GP End Mill Recon Form'!S51</f>
        <v>3381726</v>
      </c>
      <c r="L61" s="275"/>
      <c r="M61" s="275"/>
      <c r="N61" s="278" t="str">
        <f>'Widia GP End Mill Recon Form'!AF51</f>
        <v/>
      </c>
      <c r="O61" s="275"/>
      <c r="P61" s="275"/>
      <c r="Q61" s="275" t="str">
        <f>IF('Widia GP End Mill Recon Form'!AA51="YES","**","")</f>
        <v/>
      </c>
      <c r="R61" s="275"/>
      <c r="S61" s="275" t="str">
        <f>IF('Widia GP End Mill Recon Form'!Z51="YES","**","")</f>
        <v/>
      </c>
      <c r="T61" s="275"/>
      <c r="U61" s="276" t="str">
        <f>'Widia GP End Mill Recon Form'!AG51</f>
        <v/>
      </c>
      <c r="V61" s="276"/>
      <c r="W61" s="276"/>
      <c r="X61" s="276"/>
      <c r="Y61" s="276" t="str">
        <f>'Widia GP End Mill Recon Form'!AH51</f>
        <v/>
      </c>
      <c r="Z61" s="276"/>
      <c r="AA61" s="276"/>
      <c r="AB61" s="276"/>
      <c r="AC61" s="126" t="b">
        <f t="shared" si="1"/>
        <v>0</v>
      </c>
      <c r="AD61" s="20"/>
    </row>
    <row r="62" spans="1:30" ht="25.05" hidden="1" customHeight="1" x14ac:dyDescent="0.55000000000000004">
      <c r="A62" s="28"/>
      <c r="B62" s="274">
        <v>350</v>
      </c>
      <c r="C62" s="275"/>
      <c r="D62" s="277" t="str">
        <f>'Widia GP End Mill Recon Form'!T52</f>
        <v>EM 25/64"-1/2" (2/3/4FL) (&lt;=3xD) RECUBRIMIENTO CUADRADO</v>
      </c>
      <c r="E62" s="277"/>
      <c r="F62" s="277"/>
      <c r="G62" s="277"/>
      <c r="H62" s="277"/>
      <c r="I62" s="277"/>
      <c r="J62" s="277"/>
      <c r="K62" s="275">
        <f>'Widia GP End Mill Recon Form'!S52</f>
        <v>3381884</v>
      </c>
      <c r="L62" s="275"/>
      <c r="M62" s="275"/>
      <c r="N62" s="278" t="str">
        <f>'Widia GP End Mill Recon Form'!AF52</f>
        <v/>
      </c>
      <c r="O62" s="275"/>
      <c r="P62" s="275"/>
      <c r="Q62" s="275" t="str">
        <f>IF('Widia GP End Mill Recon Form'!AA52="YES","**","")</f>
        <v/>
      </c>
      <c r="R62" s="275"/>
      <c r="S62" s="275" t="str">
        <f>IF('Widia GP End Mill Recon Form'!Z52="YES","**","")</f>
        <v/>
      </c>
      <c r="T62" s="275"/>
      <c r="U62" s="276" t="str">
        <f>'Widia GP End Mill Recon Form'!AG52</f>
        <v/>
      </c>
      <c r="V62" s="276"/>
      <c r="W62" s="276"/>
      <c r="X62" s="276"/>
      <c r="Y62" s="276" t="str">
        <f>'Widia GP End Mill Recon Form'!AH52</f>
        <v/>
      </c>
      <c r="Z62" s="276"/>
      <c r="AA62" s="276"/>
      <c r="AB62" s="276"/>
      <c r="AC62" s="126" t="b">
        <f t="shared" si="1"/>
        <v>0</v>
      </c>
      <c r="AD62" s="20"/>
    </row>
    <row r="63" spans="1:30" ht="25.05" hidden="1" customHeight="1" x14ac:dyDescent="0.55000000000000004">
      <c r="A63" s="28"/>
      <c r="B63" s="274">
        <v>360</v>
      </c>
      <c r="C63" s="275"/>
      <c r="D63" s="277" t="str">
        <f>'Widia GP End Mill Recon Form'!T53</f>
        <v>EM 25/64"-1/2" (2/3/4FL) (&lt;=3xD) RECUBRIMIENTO PELOTA</v>
      </c>
      <c r="E63" s="277"/>
      <c r="F63" s="277"/>
      <c r="G63" s="277"/>
      <c r="H63" s="277"/>
      <c r="I63" s="277"/>
      <c r="J63" s="277"/>
      <c r="K63" s="275">
        <f>'Widia GP End Mill Recon Form'!S53</f>
        <v>3381884</v>
      </c>
      <c r="L63" s="275"/>
      <c r="M63" s="275"/>
      <c r="N63" s="278" t="str">
        <f>'Widia GP End Mill Recon Form'!AF53</f>
        <v/>
      </c>
      <c r="O63" s="275"/>
      <c r="P63" s="275"/>
      <c r="Q63" s="275" t="str">
        <f>IF('Widia GP End Mill Recon Form'!AA53="YES","**","")</f>
        <v/>
      </c>
      <c r="R63" s="275"/>
      <c r="S63" s="275" t="str">
        <f>IF('Widia GP End Mill Recon Form'!Z53="YES","**","")</f>
        <v/>
      </c>
      <c r="T63" s="275"/>
      <c r="U63" s="276" t="str">
        <f>'Widia GP End Mill Recon Form'!AG53</f>
        <v/>
      </c>
      <c r="V63" s="276"/>
      <c r="W63" s="276"/>
      <c r="X63" s="276"/>
      <c r="Y63" s="276" t="str">
        <f>'Widia GP End Mill Recon Form'!AH53</f>
        <v/>
      </c>
      <c r="Z63" s="276"/>
      <c r="AA63" s="276"/>
      <c r="AB63" s="276"/>
      <c r="AC63" s="126" t="b">
        <f t="shared" si="1"/>
        <v>0</v>
      </c>
      <c r="AD63" s="20"/>
    </row>
    <row r="64" spans="1:30" ht="25.05" hidden="1" customHeight="1" x14ac:dyDescent="0.55000000000000004">
      <c r="A64" s="28"/>
      <c r="B64" s="274">
        <v>370</v>
      </c>
      <c r="C64" s="275"/>
      <c r="D64" s="277" t="str">
        <f>'Widia GP End Mill Recon Form'!T54</f>
        <v>EM 25/64"-1/2" (2/3/4FL) (&gt;3xD) SIN RECUBRIMIENTO CUADRADO</v>
      </c>
      <c r="E64" s="277"/>
      <c r="F64" s="277"/>
      <c r="G64" s="277"/>
      <c r="H64" s="277"/>
      <c r="I64" s="277"/>
      <c r="J64" s="277"/>
      <c r="K64" s="275">
        <f>'Widia GP End Mill Recon Form'!S54</f>
        <v>3381904</v>
      </c>
      <c r="L64" s="275"/>
      <c r="M64" s="275"/>
      <c r="N64" s="278" t="str">
        <f>'Widia GP End Mill Recon Form'!AF54</f>
        <v/>
      </c>
      <c r="O64" s="275"/>
      <c r="P64" s="275"/>
      <c r="Q64" s="275" t="str">
        <f>IF('Widia GP End Mill Recon Form'!AA54="YES","**","")</f>
        <v/>
      </c>
      <c r="R64" s="275"/>
      <c r="S64" s="275" t="str">
        <f>IF('Widia GP End Mill Recon Form'!Z54="YES","**","")</f>
        <v/>
      </c>
      <c r="T64" s="275"/>
      <c r="U64" s="276" t="str">
        <f>'Widia GP End Mill Recon Form'!AG54</f>
        <v/>
      </c>
      <c r="V64" s="276"/>
      <c r="W64" s="276"/>
      <c r="X64" s="276"/>
      <c r="Y64" s="276" t="str">
        <f>'Widia GP End Mill Recon Form'!AH54</f>
        <v/>
      </c>
      <c r="Z64" s="276"/>
      <c r="AA64" s="276"/>
      <c r="AB64" s="276"/>
      <c r="AC64" s="126" t="b">
        <f t="shared" si="1"/>
        <v>0</v>
      </c>
      <c r="AD64" s="20"/>
    </row>
    <row r="65" spans="1:30" ht="25.05" hidden="1" customHeight="1" x14ac:dyDescent="0.55000000000000004">
      <c r="A65" s="28"/>
      <c r="B65" s="274">
        <v>380</v>
      </c>
      <c r="C65" s="275"/>
      <c r="D65" s="277" t="str">
        <f>'Widia GP End Mill Recon Form'!T55</f>
        <v>EM 25/64"-1/2" (2/3/4FL) (&gt;3xD) SIN RECUBRIMIENTO PELOTA</v>
      </c>
      <c r="E65" s="277"/>
      <c r="F65" s="277"/>
      <c r="G65" s="277"/>
      <c r="H65" s="277"/>
      <c r="I65" s="277"/>
      <c r="J65" s="277"/>
      <c r="K65" s="275">
        <f>'Widia GP End Mill Recon Form'!S55</f>
        <v>3381904</v>
      </c>
      <c r="L65" s="275"/>
      <c r="M65" s="275"/>
      <c r="N65" s="278" t="str">
        <f>'Widia GP End Mill Recon Form'!AF55</f>
        <v/>
      </c>
      <c r="O65" s="275"/>
      <c r="P65" s="275"/>
      <c r="Q65" s="275" t="str">
        <f>IF('Widia GP End Mill Recon Form'!AA55="YES","**","")</f>
        <v/>
      </c>
      <c r="R65" s="275"/>
      <c r="S65" s="275" t="str">
        <f>IF('Widia GP End Mill Recon Form'!Z55="YES","**","")</f>
        <v/>
      </c>
      <c r="T65" s="275"/>
      <c r="U65" s="276" t="str">
        <f>'Widia GP End Mill Recon Form'!AG55</f>
        <v/>
      </c>
      <c r="V65" s="276"/>
      <c r="W65" s="276"/>
      <c r="X65" s="276"/>
      <c r="Y65" s="276" t="str">
        <f>'Widia GP End Mill Recon Form'!AH55</f>
        <v/>
      </c>
      <c r="Z65" s="276"/>
      <c r="AA65" s="276"/>
      <c r="AB65" s="276"/>
      <c r="AC65" s="126" t="b">
        <f t="shared" si="1"/>
        <v>0</v>
      </c>
      <c r="AD65" s="20"/>
    </row>
    <row r="66" spans="1:30" ht="25.05" hidden="1" customHeight="1" x14ac:dyDescent="0.55000000000000004">
      <c r="A66" s="28"/>
      <c r="B66" s="274">
        <v>390</v>
      </c>
      <c r="C66" s="275"/>
      <c r="D66" s="277" t="str">
        <f>'Widia GP End Mill Recon Form'!T56</f>
        <v>EM 25/64"-1/2" (2/3/4FL) (&gt;3xD) RECUBRIMIENTO CUADRADO</v>
      </c>
      <c r="E66" s="277"/>
      <c r="F66" s="277"/>
      <c r="G66" s="277"/>
      <c r="H66" s="277"/>
      <c r="I66" s="277"/>
      <c r="J66" s="277"/>
      <c r="K66" s="275">
        <f>'Widia GP End Mill Recon Form'!S56</f>
        <v>3381958</v>
      </c>
      <c r="L66" s="275"/>
      <c r="M66" s="275"/>
      <c r="N66" s="278" t="str">
        <f>'Widia GP End Mill Recon Form'!AF56</f>
        <v/>
      </c>
      <c r="O66" s="275"/>
      <c r="P66" s="275"/>
      <c r="Q66" s="275" t="str">
        <f>IF('Widia GP End Mill Recon Form'!AA56="YES","**","")</f>
        <v/>
      </c>
      <c r="R66" s="275"/>
      <c r="S66" s="275" t="str">
        <f>IF('Widia GP End Mill Recon Form'!Z56="YES","**","")</f>
        <v/>
      </c>
      <c r="T66" s="275"/>
      <c r="U66" s="276" t="str">
        <f>'Widia GP End Mill Recon Form'!AG56</f>
        <v/>
      </c>
      <c r="V66" s="276"/>
      <c r="W66" s="276"/>
      <c r="X66" s="276"/>
      <c r="Y66" s="276" t="str">
        <f>'Widia GP End Mill Recon Form'!AH56</f>
        <v/>
      </c>
      <c r="Z66" s="276"/>
      <c r="AA66" s="276"/>
      <c r="AB66" s="276"/>
      <c r="AC66" s="126" t="b">
        <f t="shared" si="1"/>
        <v>0</v>
      </c>
      <c r="AD66" s="20"/>
    </row>
    <row r="67" spans="1:30" ht="25.05" hidden="1" customHeight="1" x14ac:dyDescent="0.55000000000000004">
      <c r="A67" s="28"/>
      <c r="B67" s="274">
        <v>400</v>
      </c>
      <c r="C67" s="275"/>
      <c r="D67" s="277" t="str">
        <f>'Widia GP End Mill Recon Form'!T57</f>
        <v>EM 25/64"-1/2" (2/3/4FL) (&gt;3xD) RECUBRIMIENTO PELOTA</v>
      </c>
      <c r="E67" s="277"/>
      <c r="F67" s="277"/>
      <c r="G67" s="277"/>
      <c r="H67" s="277"/>
      <c r="I67" s="277"/>
      <c r="J67" s="277"/>
      <c r="K67" s="275">
        <f>'Widia GP End Mill Recon Form'!S57</f>
        <v>3381958</v>
      </c>
      <c r="L67" s="275"/>
      <c r="M67" s="275"/>
      <c r="N67" s="278" t="str">
        <f>'Widia GP End Mill Recon Form'!AF57</f>
        <v/>
      </c>
      <c r="O67" s="275"/>
      <c r="P67" s="275"/>
      <c r="Q67" s="275" t="str">
        <f>IF('Widia GP End Mill Recon Form'!AA57="YES","**","")</f>
        <v/>
      </c>
      <c r="R67" s="275"/>
      <c r="S67" s="275" t="str">
        <f>IF('Widia GP End Mill Recon Form'!Z57="YES","**","")</f>
        <v/>
      </c>
      <c r="T67" s="275"/>
      <c r="U67" s="276" t="str">
        <f>'Widia GP End Mill Recon Form'!AG57</f>
        <v/>
      </c>
      <c r="V67" s="276"/>
      <c r="W67" s="276"/>
      <c r="X67" s="276"/>
      <c r="Y67" s="276" t="str">
        <f>'Widia GP End Mill Recon Form'!AH57</f>
        <v/>
      </c>
      <c r="Z67" s="276"/>
      <c r="AA67" s="276"/>
      <c r="AB67" s="276"/>
      <c r="AC67" s="126" t="b">
        <f t="shared" si="1"/>
        <v>0</v>
      </c>
      <c r="AD67" s="20"/>
    </row>
    <row r="68" spans="1:30" ht="25.05" hidden="1" customHeight="1" x14ac:dyDescent="0.55000000000000004">
      <c r="A68" s="28"/>
      <c r="B68" s="274">
        <v>410</v>
      </c>
      <c r="C68" s="275"/>
      <c r="D68" s="277" t="str">
        <f>'Widia GP End Mill Recon Form'!T58</f>
        <v>EM 25/64"-1/2" (5+FL) (&lt;=3xD) SIN RECUBRIMIENTO CUADRADO</v>
      </c>
      <c r="E68" s="277"/>
      <c r="F68" s="277"/>
      <c r="G68" s="277"/>
      <c r="H68" s="277"/>
      <c r="I68" s="277"/>
      <c r="J68" s="277"/>
      <c r="K68" s="275">
        <f>'Widia GP End Mill Recon Form'!S58</f>
        <v>3381970</v>
      </c>
      <c r="L68" s="275"/>
      <c r="M68" s="275"/>
      <c r="N68" s="278" t="str">
        <f>'Widia GP End Mill Recon Form'!AF58</f>
        <v/>
      </c>
      <c r="O68" s="275"/>
      <c r="P68" s="275"/>
      <c r="Q68" s="275" t="str">
        <f>IF('Widia GP End Mill Recon Form'!AA58="YES","**","")</f>
        <v/>
      </c>
      <c r="R68" s="275"/>
      <c r="S68" s="275" t="str">
        <f>IF('Widia GP End Mill Recon Form'!Z58="YES","**","")</f>
        <v/>
      </c>
      <c r="T68" s="275"/>
      <c r="U68" s="276" t="str">
        <f>'Widia GP End Mill Recon Form'!AG58</f>
        <v/>
      </c>
      <c r="V68" s="276"/>
      <c r="W68" s="276"/>
      <c r="X68" s="276"/>
      <c r="Y68" s="276" t="str">
        <f>'Widia GP End Mill Recon Form'!AH58</f>
        <v/>
      </c>
      <c r="Z68" s="276"/>
      <c r="AA68" s="276"/>
      <c r="AB68" s="276"/>
      <c r="AC68" s="126" t="b">
        <f t="shared" si="1"/>
        <v>0</v>
      </c>
      <c r="AD68" s="20"/>
    </row>
    <row r="69" spans="1:30" ht="25.05" hidden="1" customHeight="1" x14ac:dyDescent="0.55000000000000004">
      <c r="A69" s="28"/>
      <c r="B69" s="274">
        <v>420</v>
      </c>
      <c r="C69" s="275"/>
      <c r="D69" s="277" t="str">
        <f>'Widia GP End Mill Recon Form'!T59</f>
        <v>EM 25/64"-1/2" (5+FL) (&lt;=3xD) SIN RECUBRIMIENTO PELOTA</v>
      </c>
      <c r="E69" s="277"/>
      <c r="F69" s="277"/>
      <c r="G69" s="277"/>
      <c r="H69" s="277"/>
      <c r="I69" s="277"/>
      <c r="J69" s="277"/>
      <c r="K69" s="275">
        <f>'Widia GP End Mill Recon Form'!S59</f>
        <v>3381970</v>
      </c>
      <c r="L69" s="275"/>
      <c r="M69" s="275"/>
      <c r="N69" s="278" t="str">
        <f>'Widia GP End Mill Recon Form'!AF59</f>
        <v/>
      </c>
      <c r="O69" s="275"/>
      <c r="P69" s="275"/>
      <c r="Q69" s="275" t="str">
        <f>IF('Widia GP End Mill Recon Form'!AA59="YES","**","")</f>
        <v/>
      </c>
      <c r="R69" s="275"/>
      <c r="S69" s="275" t="str">
        <f>IF('Widia GP End Mill Recon Form'!Z59="YES","**","")</f>
        <v/>
      </c>
      <c r="T69" s="275"/>
      <c r="U69" s="276" t="str">
        <f>'Widia GP End Mill Recon Form'!AG59</f>
        <v/>
      </c>
      <c r="V69" s="276"/>
      <c r="W69" s="276"/>
      <c r="X69" s="276"/>
      <c r="Y69" s="276" t="str">
        <f>'Widia GP End Mill Recon Form'!AH59</f>
        <v/>
      </c>
      <c r="Z69" s="276"/>
      <c r="AA69" s="276"/>
      <c r="AB69" s="276"/>
      <c r="AC69" s="126" t="b">
        <f t="shared" si="1"/>
        <v>0</v>
      </c>
      <c r="AD69" s="20"/>
    </row>
    <row r="70" spans="1:30" ht="25.05" hidden="1" customHeight="1" x14ac:dyDescent="0.55000000000000004">
      <c r="A70" s="28"/>
      <c r="B70" s="274">
        <v>430</v>
      </c>
      <c r="C70" s="275"/>
      <c r="D70" s="277" t="str">
        <f>'Widia GP End Mill Recon Form'!T60</f>
        <v>EM 25/64"-1/2" (5+FL) (&lt;=3xD) RECUBRIMIENTO CUADRADO</v>
      </c>
      <c r="E70" s="277"/>
      <c r="F70" s="277"/>
      <c r="G70" s="277"/>
      <c r="H70" s="277"/>
      <c r="I70" s="277"/>
      <c r="J70" s="277"/>
      <c r="K70" s="275">
        <f>'Widia GP End Mill Recon Form'!S60</f>
        <v>3381990</v>
      </c>
      <c r="L70" s="275"/>
      <c r="M70" s="275"/>
      <c r="N70" s="278" t="str">
        <f>'Widia GP End Mill Recon Form'!AF60</f>
        <v/>
      </c>
      <c r="O70" s="275"/>
      <c r="P70" s="275"/>
      <c r="Q70" s="275" t="str">
        <f>IF('Widia GP End Mill Recon Form'!AA60="YES","**","")</f>
        <v/>
      </c>
      <c r="R70" s="275"/>
      <c r="S70" s="275" t="str">
        <f>IF('Widia GP End Mill Recon Form'!Z60="YES","**","")</f>
        <v/>
      </c>
      <c r="T70" s="275"/>
      <c r="U70" s="276" t="str">
        <f>'Widia GP End Mill Recon Form'!AG60</f>
        <v/>
      </c>
      <c r="V70" s="276"/>
      <c r="W70" s="276"/>
      <c r="X70" s="276"/>
      <c r="Y70" s="276" t="str">
        <f>'Widia GP End Mill Recon Form'!AH60</f>
        <v/>
      </c>
      <c r="Z70" s="276"/>
      <c r="AA70" s="276"/>
      <c r="AB70" s="276"/>
      <c r="AC70" s="126" t="b">
        <f t="shared" si="1"/>
        <v>0</v>
      </c>
      <c r="AD70" s="20"/>
    </row>
    <row r="71" spans="1:30" ht="25.05" hidden="1" customHeight="1" x14ac:dyDescent="0.55000000000000004">
      <c r="A71" s="28"/>
      <c r="B71" s="274">
        <v>440</v>
      </c>
      <c r="C71" s="275"/>
      <c r="D71" s="277" t="str">
        <f>'Widia GP End Mill Recon Form'!T61</f>
        <v>EM 25/64"-1/2" (5+FL) (&lt;=3xD) RECUBRIMIENTO PELOTA</v>
      </c>
      <c r="E71" s="277"/>
      <c r="F71" s="277"/>
      <c r="G71" s="277"/>
      <c r="H71" s="277"/>
      <c r="I71" s="277"/>
      <c r="J71" s="277"/>
      <c r="K71" s="275">
        <f>'Widia GP End Mill Recon Form'!S61</f>
        <v>3381990</v>
      </c>
      <c r="L71" s="275"/>
      <c r="M71" s="275"/>
      <c r="N71" s="278" t="str">
        <f>'Widia GP End Mill Recon Form'!AF61</f>
        <v/>
      </c>
      <c r="O71" s="275"/>
      <c r="P71" s="275"/>
      <c r="Q71" s="275" t="str">
        <f>IF('Widia GP End Mill Recon Form'!AA61="YES","**","")</f>
        <v/>
      </c>
      <c r="R71" s="275"/>
      <c r="S71" s="275" t="str">
        <f>IF('Widia GP End Mill Recon Form'!Z61="YES","**","")</f>
        <v/>
      </c>
      <c r="T71" s="275"/>
      <c r="U71" s="276" t="str">
        <f>'Widia GP End Mill Recon Form'!AG61</f>
        <v/>
      </c>
      <c r="V71" s="276"/>
      <c r="W71" s="276"/>
      <c r="X71" s="276"/>
      <c r="Y71" s="276" t="str">
        <f>'Widia GP End Mill Recon Form'!AH61</f>
        <v/>
      </c>
      <c r="Z71" s="276"/>
      <c r="AA71" s="276"/>
      <c r="AB71" s="276"/>
      <c r="AC71" s="126" t="b">
        <f t="shared" si="1"/>
        <v>0</v>
      </c>
      <c r="AD71" s="20"/>
    </row>
    <row r="72" spans="1:30" ht="25.05" hidden="1" customHeight="1" x14ac:dyDescent="0.55000000000000004">
      <c r="A72" s="28"/>
      <c r="B72" s="274">
        <v>450</v>
      </c>
      <c r="C72" s="275"/>
      <c r="D72" s="277" t="str">
        <f>'Widia GP End Mill Recon Form'!T62</f>
        <v>EM 25/64"-1/2" (5+FL) (&gt;3xD) SIN RECUBRIMIENTO CUADRADO</v>
      </c>
      <c r="E72" s="277"/>
      <c r="F72" s="277"/>
      <c r="G72" s="277"/>
      <c r="H72" s="277"/>
      <c r="I72" s="277"/>
      <c r="J72" s="277"/>
      <c r="K72" s="275">
        <f>'Widia GP End Mill Recon Form'!S62</f>
        <v>3381998</v>
      </c>
      <c r="L72" s="275"/>
      <c r="M72" s="275"/>
      <c r="N72" s="278" t="str">
        <f>'Widia GP End Mill Recon Form'!AF62</f>
        <v/>
      </c>
      <c r="O72" s="275"/>
      <c r="P72" s="275"/>
      <c r="Q72" s="275" t="str">
        <f>IF('Widia GP End Mill Recon Form'!AA62="YES","**","")</f>
        <v/>
      </c>
      <c r="R72" s="275"/>
      <c r="S72" s="275" t="str">
        <f>IF('Widia GP End Mill Recon Form'!Z62="YES","**","")</f>
        <v/>
      </c>
      <c r="T72" s="275"/>
      <c r="U72" s="276" t="str">
        <f>'Widia GP End Mill Recon Form'!AG62</f>
        <v/>
      </c>
      <c r="V72" s="276"/>
      <c r="W72" s="276"/>
      <c r="X72" s="276"/>
      <c r="Y72" s="276" t="str">
        <f>'Widia GP End Mill Recon Form'!AH62</f>
        <v/>
      </c>
      <c r="Z72" s="276"/>
      <c r="AA72" s="276"/>
      <c r="AB72" s="276"/>
      <c r="AC72" s="126" t="b">
        <f t="shared" si="1"/>
        <v>0</v>
      </c>
      <c r="AD72" s="20"/>
    </row>
    <row r="73" spans="1:30" ht="25.05" hidden="1" customHeight="1" x14ac:dyDescent="0.55000000000000004">
      <c r="A73" s="28"/>
      <c r="B73" s="274">
        <v>460</v>
      </c>
      <c r="C73" s="275"/>
      <c r="D73" s="277" t="str">
        <f>'Widia GP End Mill Recon Form'!T63</f>
        <v>EM 25/64"-1/2" (5+FL) (&gt;3xD) SIN RECUBRIMIENTO PELOTA</v>
      </c>
      <c r="E73" s="277"/>
      <c r="F73" s="277"/>
      <c r="G73" s="277"/>
      <c r="H73" s="277"/>
      <c r="I73" s="277"/>
      <c r="J73" s="277"/>
      <c r="K73" s="275">
        <f>'Widia GP End Mill Recon Form'!S63</f>
        <v>3381998</v>
      </c>
      <c r="L73" s="275"/>
      <c r="M73" s="275"/>
      <c r="N73" s="278" t="str">
        <f>'Widia GP End Mill Recon Form'!AF63</f>
        <v/>
      </c>
      <c r="O73" s="275"/>
      <c r="P73" s="275"/>
      <c r="Q73" s="275" t="str">
        <f>IF('Widia GP End Mill Recon Form'!AA63="YES","**","")</f>
        <v/>
      </c>
      <c r="R73" s="275"/>
      <c r="S73" s="275" t="str">
        <f>IF('Widia GP End Mill Recon Form'!Z63="YES","**","")</f>
        <v/>
      </c>
      <c r="T73" s="275"/>
      <c r="U73" s="276" t="str">
        <f>'Widia GP End Mill Recon Form'!AG63</f>
        <v/>
      </c>
      <c r="V73" s="276"/>
      <c r="W73" s="276"/>
      <c r="X73" s="276"/>
      <c r="Y73" s="276" t="str">
        <f>'Widia GP End Mill Recon Form'!AH63</f>
        <v/>
      </c>
      <c r="Z73" s="276"/>
      <c r="AA73" s="276"/>
      <c r="AB73" s="276"/>
      <c r="AC73" s="126" t="b">
        <f t="shared" si="1"/>
        <v>0</v>
      </c>
      <c r="AD73" s="20"/>
    </row>
    <row r="74" spans="1:30" ht="25.05" hidden="1" customHeight="1" x14ac:dyDescent="0.55000000000000004">
      <c r="A74" s="28"/>
      <c r="B74" s="274">
        <v>470</v>
      </c>
      <c r="C74" s="275"/>
      <c r="D74" s="277" t="str">
        <f>'Widia GP End Mill Recon Form'!T64</f>
        <v>EM 25/64"-1/2" (5+FL) (&gt;3xD) RECUBRIMIENTO CUADRADO</v>
      </c>
      <c r="E74" s="277"/>
      <c r="F74" s="277"/>
      <c r="G74" s="277"/>
      <c r="H74" s="277"/>
      <c r="I74" s="277"/>
      <c r="J74" s="277"/>
      <c r="K74" s="275">
        <f>'Widia GP End Mill Recon Form'!S64</f>
        <v>3382006</v>
      </c>
      <c r="L74" s="275"/>
      <c r="M74" s="275"/>
      <c r="N74" s="278" t="str">
        <f>'Widia GP End Mill Recon Form'!AF64</f>
        <v/>
      </c>
      <c r="O74" s="275"/>
      <c r="P74" s="275"/>
      <c r="Q74" s="275" t="str">
        <f>IF('Widia GP End Mill Recon Form'!AA64="YES","**","")</f>
        <v/>
      </c>
      <c r="R74" s="275"/>
      <c r="S74" s="275" t="str">
        <f>IF('Widia GP End Mill Recon Form'!Z64="YES","**","")</f>
        <v/>
      </c>
      <c r="T74" s="275"/>
      <c r="U74" s="276" t="str">
        <f>'Widia GP End Mill Recon Form'!AG64</f>
        <v/>
      </c>
      <c r="V74" s="276"/>
      <c r="W74" s="276"/>
      <c r="X74" s="276"/>
      <c r="Y74" s="276" t="str">
        <f>'Widia GP End Mill Recon Form'!AH64</f>
        <v/>
      </c>
      <c r="Z74" s="276"/>
      <c r="AA74" s="276"/>
      <c r="AB74" s="276"/>
      <c r="AC74" s="126" t="b">
        <f t="shared" si="1"/>
        <v>0</v>
      </c>
      <c r="AD74" s="20"/>
    </row>
    <row r="75" spans="1:30" ht="25.05" hidden="1" customHeight="1" x14ac:dyDescent="0.55000000000000004">
      <c r="A75" s="28"/>
      <c r="B75" s="274">
        <v>480</v>
      </c>
      <c r="C75" s="275"/>
      <c r="D75" s="277" t="str">
        <f>'Widia GP End Mill Recon Form'!T65</f>
        <v>EM 25/64"-1/2" (5+FL) (&gt;3xD) RECUBRIMIENTO PELOTA</v>
      </c>
      <c r="E75" s="277"/>
      <c r="F75" s="277"/>
      <c r="G75" s="277"/>
      <c r="H75" s="277"/>
      <c r="I75" s="277"/>
      <c r="J75" s="277"/>
      <c r="K75" s="275">
        <f>'Widia GP End Mill Recon Form'!S65</f>
        <v>3382006</v>
      </c>
      <c r="L75" s="275"/>
      <c r="M75" s="275"/>
      <c r="N75" s="278" t="str">
        <f>'Widia GP End Mill Recon Form'!AF65</f>
        <v/>
      </c>
      <c r="O75" s="275"/>
      <c r="P75" s="275"/>
      <c r="Q75" s="275" t="str">
        <f>IF('Widia GP End Mill Recon Form'!AA65="YES","**","")</f>
        <v/>
      </c>
      <c r="R75" s="275"/>
      <c r="S75" s="275" t="str">
        <f>IF('Widia GP End Mill Recon Form'!Z65="YES","**","")</f>
        <v/>
      </c>
      <c r="T75" s="275"/>
      <c r="U75" s="276" t="str">
        <f>'Widia GP End Mill Recon Form'!AG65</f>
        <v/>
      </c>
      <c r="V75" s="276"/>
      <c r="W75" s="276"/>
      <c r="X75" s="276"/>
      <c r="Y75" s="276" t="str">
        <f>'Widia GP End Mill Recon Form'!AH65</f>
        <v/>
      </c>
      <c r="Z75" s="276"/>
      <c r="AA75" s="276"/>
      <c r="AB75" s="276"/>
      <c r="AC75" s="126" t="b">
        <f t="shared" si="1"/>
        <v>0</v>
      </c>
      <c r="AD75" s="20"/>
    </row>
    <row r="76" spans="1:30" ht="25.05" hidden="1" customHeight="1" x14ac:dyDescent="0.55000000000000004">
      <c r="A76" s="28"/>
      <c r="B76" s="274">
        <v>490</v>
      </c>
      <c r="C76" s="275"/>
      <c r="D76" s="277" t="str">
        <f>'Widia GP End Mill Recon Form'!T66</f>
        <v>EM 33/64"-5/8" (2/3/4FL) (&lt;=3xD) SIN RECUBRIMIENTO CUADRADO</v>
      </c>
      <c r="E76" s="277"/>
      <c r="F76" s="277"/>
      <c r="G76" s="277"/>
      <c r="H76" s="277"/>
      <c r="I76" s="277"/>
      <c r="J76" s="277"/>
      <c r="K76" s="275">
        <f>'Widia GP End Mill Recon Form'!S66</f>
        <v>3381728</v>
      </c>
      <c r="L76" s="275"/>
      <c r="M76" s="275"/>
      <c r="N76" s="278" t="str">
        <f>'Widia GP End Mill Recon Form'!AF66</f>
        <v/>
      </c>
      <c r="O76" s="275"/>
      <c r="P76" s="275"/>
      <c r="Q76" s="275" t="str">
        <f>IF('Widia GP End Mill Recon Form'!AA66="YES","**","")</f>
        <v/>
      </c>
      <c r="R76" s="275"/>
      <c r="S76" s="275" t="str">
        <f>IF('Widia GP End Mill Recon Form'!Z66="YES","**","")</f>
        <v/>
      </c>
      <c r="T76" s="275"/>
      <c r="U76" s="276" t="str">
        <f>'Widia GP End Mill Recon Form'!AG66</f>
        <v/>
      </c>
      <c r="V76" s="276"/>
      <c r="W76" s="276"/>
      <c r="X76" s="276"/>
      <c r="Y76" s="276" t="str">
        <f>'Widia GP End Mill Recon Form'!AH66</f>
        <v/>
      </c>
      <c r="Z76" s="276"/>
      <c r="AA76" s="276"/>
      <c r="AB76" s="276"/>
      <c r="AC76" s="126" t="b">
        <f t="shared" si="1"/>
        <v>0</v>
      </c>
      <c r="AD76" s="20"/>
    </row>
    <row r="77" spans="1:30" ht="25.05" hidden="1" customHeight="1" x14ac:dyDescent="0.55000000000000004">
      <c r="A77" s="28"/>
      <c r="B77" s="274">
        <v>500</v>
      </c>
      <c r="C77" s="275"/>
      <c r="D77" s="277" t="str">
        <f>'Widia GP End Mill Recon Form'!T67</f>
        <v>EM 33/64"-5/8" (2/3/4FL) (&lt;=3xD) SIN RECUBRIMIENTO PELOTA</v>
      </c>
      <c r="E77" s="277"/>
      <c r="F77" s="277"/>
      <c r="G77" s="277"/>
      <c r="H77" s="277"/>
      <c r="I77" s="277"/>
      <c r="J77" s="277"/>
      <c r="K77" s="275">
        <f>'Widia GP End Mill Recon Form'!S67</f>
        <v>3381728</v>
      </c>
      <c r="L77" s="275"/>
      <c r="M77" s="275"/>
      <c r="N77" s="278" t="str">
        <f>'Widia GP End Mill Recon Form'!AF67</f>
        <v/>
      </c>
      <c r="O77" s="275"/>
      <c r="P77" s="275"/>
      <c r="Q77" s="275" t="str">
        <f>IF('Widia GP End Mill Recon Form'!AA67="YES","**","")</f>
        <v/>
      </c>
      <c r="R77" s="275"/>
      <c r="S77" s="275" t="str">
        <f>IF('Widia GP End Mill Recon Form'!Z67="YES","**","")</f>
        <v/>
      </c>
      <c r="T77" s="275"/>
      <c r="U77" s="276" t="str">
        <f>'Widia GP End Mill Recon Form'!AG67</f>
        <v/>
      </c>
      <c r="V77" s="276"/>
      <c r="W77" s="276"/>
      <c r="X77" s="276"/>
      <c r="Y77" s="276" t="str">
        <f>'Widia GP End Mill Recon Form'!AH67</f>
        <v/>
      </c>
      <c r="Z77" s="276"/>
      <c r="AA77" s="276"/>
      <c r="AB77" s="276"/>
      <c r="AC77" s="126" t="b">
        <f t="shared" si="1"/>
        <v>0</v>
      </c>
      <c r="AD77" s="20"/>
    </row>
    <row r="78" spans="1:30" ht="25.05" customHeight="1" x14ac:dyDescent="0.55000000000000004">
      <c r="A78" s="28"/>
      <c r="B78" s="274">
        <v>510</v>
      </c>
      <c r="C78" s="275"/>
      <c r="D78" s="277" t="str">
        <f>'Widia GP End Mill Recon Form'!T68</f>
        <v>EM 33/64"-5/8" (2/3/4FL) (&lt;=3xD) RECUBRIMIENTO CUADRADO</v>
      </c>
      <c r="E78" s="277"/>
      <c r="F78" s="277"/>
      <c r="G78" s="277"/>
      <c r="H78" s="277"/>
      <c r="I78" s="277"/>
      <c r="J78" s="277"/>
      <c r="K78" s="275">
        <f>'Widia GP End Mill Recon Form'!S68</f>
        <v>3381885</v>
      </c>
      <c r="L78" s="275"/>
      <c r="M78" s="275"/>
      <c r="N78" s="278" t="str">
        <f>'Widia GP End Mill Recon Form'!AF68</f>
        <v/>
      </c>
      <c r="O78" s="275"/>
      <c r="P78" s="275"/>
      <c r="Q78" s="275" t="str">
        <f>IF('Widia GP End Mill Recon Form'!AA68="YES","**","")</f>
        <v/>
      </c>
      <c r="R78" s="275"/>
      <c r="S78" s="275" t="str">
        <f>IF('Widia GP End Mill Recon Form'!Z68="YES","**","")</f>
        <v/>
      </c>
      <c r="T78" s="275"/>
      <c r="U78" s="276" t="str">
        <f>'Widia GP End Mill Recon Form'!AG68</f>
        <v/>
      </c>
      <c r="V78" s="276"/>
      <c r="W78" s="276"/>
      <c r="X78" s="276"/>
      <c r="Y78" s="276" t="str">
        <f>'Widia GP End Mill Recon Form'!AH68</f>
        <v/>
      </c>
      <c r="Z78" s="276"/>
      <c r="AA78" s="276"/>
      <c r="AB78" s="276"/>
      <c r="AC78" s="126" t="b">
        <f t="shared" si="1"/>
        <v>0</v>
      </c>
      <c r="AD78" s="20"/>
    </row>
    <row r="79" spans="1:30" ht="25.05" hidden="1" customHeight="1" x14ac:dyDescent="0.55000000000000004">
      <c r="A79" s="28"/>
      <c r="B79" s="274">
        <v>520</v>
      </c>
      <c r="C79" s="275"/>
      <c r="D79" s="277" t="str">
        <f>'Widia GP End Mill Recon Form'!T69</f>
        <v>EM 33/64"-5/8" (2/3/4FL) (&lt;=3xD) RECUBRIMIENTO PELOTA</v>
      </c>
      <c r="E79" s="277"/>
      <c r="F79" s="277"/>
      <c r="G79" s="277"/>
      <c r="H79" s="277"/>
      <c r="I79" s="277"/>
      <c r="J79" s="277"/>
      <c r="K79" s="275">
        <f>'Widia GP End Mill Recon Form'!S69</f>
        <v>3381885</v>
      </c>
      <c r="L79" s="275"/>
      <c r="M79" s="275"/>
      <c r="N79" s="278" t="str">
        <f>'Widia GP End Mill Recon Form'!AF69</f>
        <v/>
      </c>
      <c r="O79" s="275"/>
      <c r="P79" s="275"/>
      <c r="Q79" s="275" t="str">
        <f>IF('Widia GP End Mill Recon Form'!AA69="YES","**","")</f>
        <v/>
      </c>
      <c r="R79" s="275"/>
      <c r="S79" s="275" t="str">
        <f>IF('Widia GP End Mill Recon Form'!Z69="YES","**","")</f>
        <v/>
      </c>
      <c r="T79" s="275"/>
      <c r="U79" s="276" t="str">
        <f>'Widia GP End Mill Recon Form'!AG69</f>
        <v/>
      </c>
      <c r="V79" s="276"/>
      <c r="W79" s="276"/>
      <c r="X79" s="276"/>
      <c r="Y79" s="276" t="str">
        <f>'Widia GP End Mill Recon Form'!AH69</f>
        <v/>
      </c>
      <c r="Z79" s="276"/>
      <c r="AA79" s="276"/>
      <c r="AB79" s="276"/>
      <c r="AC79" s="126" t="b">
        <f t="shared" si="1"/>
        <v>0</v>
      </c>
      <c r="AD79" s="20"/>
    </row>
    <row r="80" spans="1:30" ht="25.05" hidden="1" customHeight="1" x14ac:dyDescent="0.55000000000000004">
      <c r="A80" s="28"/>
      <c r="B80" s="274">
        <v>530</v>
      </c>
      <c r="C80" s="275"/>
      <c r="D80" s="277" t="str">
        <f>'Widia GP End Mill Recon Form'!T70</f>
        <v>EM 33/64"-5/8" (2/3/4FL) (&gt;3xD) SIN RECUBRIMIENTO CUADRADO</v>
      </c>
      <c r="E80" s="277"/>
      <c r="F80" s="277"/>
      <c r="G80" s="277"/>
      <c r="H80" s="277"/>
      <c r="I80" s="277"/>
      <c r="J80" s="277"/>
      <c r="K80" s="275">
        <f>'Widia GP End Mill Recon Form'!S70</f>
        <v>3381905</v>
      </c>
      <c r="L80" s="275"/>
      <c r="M80" s="275"/>
      <c r="N80" s="278" t="str">
        <f>'Widia GP End Mill Recon Form'!AF70</f>
        <v/>
      </c>
      <c r="O80" s="275"/>
      <c r="P80" s="275"/>
      <c r="Q80" s="275" t="str">
        <f>IF('Widia GP End Mill Recon Form'!AA70="YES","**","")</f>
        <v/>
      </c>
      <c r="R80" s="275"/>
      <c r="S80" s="275" t="str">
        <f>IF('Widia GP End Mill Recon Form'!Z70="YES","**","")</f>
        <v/>
      </c>
      <c r="T80" s="275"/>
      <c r="U80" s="276" t="str">
        <f>'Widia GP End Mill Recon Form'!AG70</f>
        <v/>
      </c>
      <c r="V80" s="276"/>
      <c r="W80" s="276"/>
      <c r="X80" s="276"/>
      <c r="Y80" s="276" t="str">
        <f>'Widia GP End Mill Recon Form'!AH70</f>
        <v/>
      </c>
      <c r="Z80" s="276"/>
      <c r="AA80" s="276"/>
      <c r="AB80" s="276"/>
      <c r="AC80" s="126" t="b">
        <f t="shared" si="1"/>
        <v>0</v>
      </c>
      <c r="AD80" s="20"/>
    </row>
    <row r="81" spans="1:30" ht="25.05" hidden="1" customHeight="1" x14ac:dyDescent="0.55000000000000004">
      <c r="A81" s="28"/>
      <c r="B81" s="274">
        <v>540</v>
      </c>
      <c r="C81" s="275"/>
      <c r="D81" s="277" t="str">
        <f>'Widia GP End Mill Recon Form'!T71</f>
        <v>EM 33/64"-5/8" (2/3/4FL) (&gt;3xD) SIN RECUBRIMIENTO PELOTA</v>
      </c>
      <c r="E81" s="277"/>
      <c r="F81" s="277"/>
      <c r="G81" s="277"/>
      <c r="H81" s="277"/>
      <c r="I81" s="277"/>
      <c r="J81" s="277"/>
      <c r="K81" s="275">
        <f>'Widia GP End Mill Recon Form'!S71</f>
        <v>3381905</v>
      </c>
      <c r="L81" s="275"/>
      <c r="M81" s="275"/>
      <c r="N81" s="278" t="str">
        <f>'Widia GP End Mill Recon Form'!AF71</f>
        <v/>
      </c>
      <c r="O81" s="275"/>
      <c r="P81" s="275"/>
      <c r="Q81" s="275" t="str">
        <f>IF('Widia GP End Mill Recon Form'!AA71="YES","**","")</f>
        <v/>
      </c>
      <c r="R81" s="275"/>
      <c r="S81" s="275" t="str">
        <f>IF('Widia GP End Mill Recon Form'!Z71="YES","**","")</f>
        <v/>
      </c>
      <c r="T81" s="275"/>
      <c r="U81" s="276" t="str">
        <f>'Widia GP End Mill Recon Form'!AG71</f>
        <v/>
      </c>
      <c r="V81" s="276"/>
      <c r="W81" s="276"/>
      <c r="X81" s="276"/>
      <c r="Y81" s="276" t="str">
        <f>'Widia GP End Mill Recon Form'!AH71</f>
        <v/>
      </c>
      <c r="Z81" s="276"/>
      <c r="AA81" s="276"/>
      <c r="AB81" s="276"/>
      <c r="AC81" s="126" t="b">
        <f t="shared" si="1"/>
        <v>0</v>
      </c>
      <c r="AD81" s="20"/>
    </row>
    <row r="82" spans="1:30" ht="25.05" hidden="1" customHeight="1" x14ac:dyDescent="0.55000000000000004">
      <c r="A82" s="28"/>
      <c r="B82" s="274">
        <v>550</v>
      </c>
      <c r="C82" s="275"/>
      <c r="D82" s="277" t="str">
        <f>'Widia GP End Mill Recon Form'!T72</f>
        <v>EM 33/64"-5/8" (2/3/4FL) (&gt;3xD) RECUBRIMIENTO CUADRADO</v>
      </c>
      <c r="E82" s="277"/>
      <c r="F82" s="277"/>
      <c r="G82" s="277"/>
      <c r="H82" s="277"/>
      <c r="I82" s="277"/>
      <c r="J82" s="277"/>
      <c r="K82" s="275">
        <f>'Widia GP End Mill Recon Form'!S72</f>
        <v>3381959</v>
      </c>
      <c r="L82" s="275"/>
      <c r="M82" s="275"/>
      <c r="N82" s="278" t="str">
        <f>'Widia GP End Mill Recon Form'!AF72</f>
        <v/>
      </c>
      <c r="O82" s="275"/>
      <c r="P82" s="275"/>
      <c r="Q82" s="275" t="str">
        <f>IF('Widia GP End Mill Recon Form'!AA72="YES","**","")</f>
        <v/>
      </c>
      <c r="R82" s="275"/>
      <c r="S82" s="275" t="str">
        <f>IF('Widia GP End Mill Recon Form'!Z72="YES","**","")</f>
        <v/>
      </c>
      <c r="T82" s="275"/>
      <c r="U82" s="276" t="str">
        <f>'Widia GP End Mill Recon Form'!AG72</f>
        <v/>
      </c>
      <c r="V82" s="276"/>
      <c r="W82" s="276"/>
      <c r="X82" s="276"/>
      <c r="Y82" s="276" t="str">
        <f>'Widia GP End Mill Recon Form'!AH72</f>
        <v/>
      </c>
      <c r="Z82" s="276"/>
      <c r="AA82" s="276"/>
      <c r="AB82" s="276"/>
      <c r="AC82" s="126" t="b">
        <f t="shared" si="1"/>
        <v>0</v>
      </c>
      <c r="AD82" s="20"/>
    </row>
    <row r="83" spans="1:30" ht="25.05" customHeight="1" x14ac:dyDescent="0.55000000000000004">
      <c r="A83" s="28"/>
      <c r="B83" s="274">
        <v>560</v>
      </c>
      <c r="C83" s="275"/>
      <c r="D83" s="277" t="str">
        <f>'Widia GP End Mill Recon Form'!T73</f>
        <v>EM 33/64"-5/8" (2/3/4FL) (&gt;3xD) RECUBRIMIENTO PELOTA</v>
      </c>
      <c r="E83" s="277"/>
      <c r="F83" s="277"/>
      <c r="G83" s="277"/>
      <c r="H83" s="277"/>
      <c r="I83" s="277"/>
      <c r="J83" s="277"/>
      <c r="K83" s="275">
        <f>'Widia GP End Mill Recon Form'!S73</f>
        <v>3381959</v>
      </c>
      <c r="L83" s="275"/>
      <c r="M83" s="275"/>
      <c r="N83" s="278" t="str">
        <f>'Widia GP End Mill Recon Form'!AF73</f>
        <v/>
      </c>
      <c r="O83" s="275"/>
      <c r="P83" s="275"/>
      <c r="Q83" s="275" t="str">
        <f>IF('Widia GP End Mill Recon Form'!AA73="YES","**","")</f>
        <v/>
      </c>
      <c r="R83" s="275"/>
      <c r="S83" s="275" t="str">
        <f>IF('Widia GP End Mill Recon Form'!Z73="YES","**","")</f>
        <v/>
      </c>
      <c r="T83" s="275"/>
      <c r="U83" s="276" t="str">
        <f>'Widia GP End Mill Recon Form'!AG73</f>
        <v/>
      </c>
      <c r="V83" s="276"/>
      <c r="W83" s="276"/>
      <c r="X83" s="276"/>
      <c r="Y83" s="276" t="str">
        <f>'Widia GP End Mill Recon Form'!AH73</f>
        <v/>
      </c>
      <c r="Z83" s="276"/>
      <c r="AA83" s="276"/>
      <c r="AB83" s="276"/>
      <c r="AC83" s="126" t="b">
        <f t="shared" si="1"/>
        <v>0</v>
      </c>
      <c r="AD83" s="20"/>
    </row>
    <row r="84" spans="1:30" ht="25.05" hidden="1" customHeight="1" x14ac:dyDescent="0.55000000000000004">
      <c r="A84" s="28"/>
      <c r="B84" s="274">
        <v>570</v>
      </c>
      <c r="C84" s="275"/>
      <c r="D84" s="277" t="str">
        <f>'Widia GP End Mill Recon Form'!T74</f>
        <v>EM 33/64"-5/8" (5+FL) (&lt;=3xD) SIN RECUBRIMIENTO CUADRADO</v>
      </c>
      <c r="E84" s="277"/>
      <c r="F84" s="277"/>
      <c r="G84" s="277"/>
      <c r="H84" s="277"/>
      <c r="I84" s="277"/>
      <c r="J84" s="277"/>
      <c r="K84" s="275">
        <f>'Widia GP End Mill Recon Form'!S74</f>
        <v>3381971</v>
      </c>
      <c r="L84" s="275"/>
      <c r="M84" s="275"/>
      <c r="N84" s="278" t="str">
        <f>'Widia GP End Mill Recon Form'!AF74</f>
        <v/>
      </c>
      <c r="O84" s="275"/>
      <c r="P84" s="275"/>
      <c r="Q84" s="275" t="str">
        <f>IF('Widia GP End Mill Recon Form'!AA74="YES","**","")</f>
        <v/>
      </c>
      <c r="R84" s="275"/>
      <c r="S84" s="275" t="str">
        <f>IF('Widia GP End Mill Recon Form'!Z74="YES","**","")</f>
        <v/>
      </c>
      <c r="T84" s="275"/>
      <c r="U84" s="276" t="str">
        <f>'Widia GP End Mill Recon Form'!AG74</f>
        <v/>
      </c>
      <c r="V84" s="276"/>
      <c r="W84" s="276"/>
      <c r="X84" s="276"/>
      <c r="Y84" s="276" t="str">
        <f>'Widia GP End Mill Recon Form'!AH74</f>
        <v/>
      </c>
      <c r="Z84" s="276"/>
      <c r="AA84" s="276"/>
      <c r="AB84" s="276"/>
      <c r="AC84" s="126" t="b">
        <f t="shared" si="1"/>
        <v>0</v>
      </c>
      <c r="AD84" s="20"/>
    </row>
    <row r="85" spans="1:30" ht="25.05" hidden="1" customHeight="1" x14ac:dyDescent="0.55000000000000004">
      <c r="A85" s="28"/>
      <c r="B85" s="274">
        <v>580</v>
      </c>
      <c r="C85" s="275"/>
      <c r="D85" s="277" t="str">
        <f>'Widia GP End Mill Recon Form'!T75</f>
        <v>EM 33/64"-5/8" (5+FL) (&lt;=3xD) SIN RECUBRIMIENTO PELOTA</v>
      </c>
      <c r="E85" s="277"/>
      <c r="F85" s="277"/>
      <c r="G85" s="277"/>
      <c r="H85" s="277"/>
      <c r="I85" s="277"/>
      <c r="J85" s="277"/>
      <c r="K85" s="275">
        <f>'Widia GP End Mill Recon Form'!S75</f>
        <v>3381971</v>
      </c>
      <c r="L85" s="275"/>
      <c r="M85" s="275"/>
      <c r="N85" s="278" t="str">
        <f>'Widia GP End Mill Recon Form'!AF75</f>
        <v/>
      </c>
      <c r="O85" s="275"/>
      <c r="P85" s="275"/>
      <c r="Q85" s="275" t="str">
        <f>IF('Widia GP End Mill Recon Form'!AA75="YES","**","")</f>
        <v/>
      </c>
      <c r="R85" s="275"/>
      <c r="S85" s="275" t="str">
        <f>IF('Widia GP End Mill Recon Form'!Z75="YES","**","")</f>
        <v/>
      </c>
      <c r="T85" s="275"/>
      <c r="U85" s="276" t="str">
        <f>'Widia GP End Mill Recon Form'!AG75</f>
        <v/>
      </c>
      <c r="V85" s="276"/>
      <c r="W85" s="276"/>
      <c r="X85" s="276"/>
      <c r="Y85" s="276" t="str">
        <f>'Widia GP End Mill Recon Form'!AH75</f>
        <v/>
      </c>
      <c r="Z85" s="276"/>
      <c r="AA85" s="276"/>
      <c r="AB85" s="276"/>
      <c r="AC85" s="126" t="b">
        <f t="shared" si="1"/>
        <v>0</v>
      </c>
      <c r="AD85" s="20"/>
    </row>
    <row r="86" spans="1:30" ht="25.05" hidden="1" customHeight="1" x14ac:dyDescent="0.55000000000000004">
      <c r="A86" s="28"/>
      <c r="B86" s="274">
        <v>590</v>
      </c>
      <c r="C86" s="275"/>
      <c r="D86" s="277" t="str">
        <f>'Widia GP End Mill Recon Form'!T76</f>
        <v>EM 33/64"-5/8" (5+FL) (&lt;=3xD) RECUBRIMIENTO CUADRADO</v>
      </c>
      <c r="E86" s="277"/>
      <c r="F86" s="277"/>
      <c r="G86" s="277"/>
      <c r="H86" s="277"/>
      <c r="I86" s="277"/>
      <c r="J86" s="277"/>
      <c r="K86" s="275">
        <f>'Widia GP End Mill Recon Form'!S76</f>
        <v>3381991</v>
      </c>
      <c r="L86" s="275"/>
      <c r="M86" s="275"/>
      <c r="N86" s="278" t="str">
        <f>'Widia GP End Mill Recon Form'!AF76</f>
        <v/>
      </c>
      <c r="O86" s="275"/>
      <c r="P86" s="275"/>
      <c r="Q86" s="275" t="str">
        <f>IF('Widia GP End Mill Recon Form'!AA76="YES","**","")</f>
        <v/>
      </c>
      <c r="R86" s="275"/>
      <c r="S86" s="275" t="str">
        <f>IF('Widia GP End Mill Recon Form'!Z76="YES","**","")</f>
        <v/>
      </c>
      <c r="T86" s="275"/>
      <c r="U86" s="276" t="str">
        <f>'Widia GP End Mill Recon Form'!AG76</f>
        <v/>
      </c>
      <c r="V86" s="276"/>
      <c r="W86" s="276"/>
      <c r="X86" s="276"/>
      <c r="Y86" s="276" t="str">
        <f>'Widia GP End Mill Recon Form'!AH76</f>
        <v/>
      </c>
      <c r="Z86" s="276"/>
      <c r="AA86" s="276"/>
      <c r="AB86" s="276"/>
      <c r="AC86" s="126" t="b">
        <f t="shared" si="1"/>
        <v>0</v>
      </c>
      <c r="AD86" s="20"/>
    </row>
    <row r="87" spans="1:30" ht="25.05" hidden="1" customHeight="1" x14ac:dyDescent="0.55000000000000004">
      <c r="A87" s="28"/>
      <c r="B87" s="274">
        <v>600</v>
      </c>
      <c r="C87" s="275"/>
      <c r="D87" s="277" t="str">
        <f>'Widia GP End Mill Recon Form'!T77</f>
        <v>EM 33/64"-5/8" (5+FL) (&lt;=3xD) RECUBRIMIENTO PELOTA</v>
      </c>
      <c r="E87" s="277"/>
      <c r="F87" s="277"/>
      <c r="G87" s="277"/>
      <c r="H87" s="277"/>
      <c r="I87" s="277"/>
      <c r="J87" s="277"/>
      <c r="K87" s="275">
        <f>'Widia GP End Mill Recon Form'!S77</f>
        <v>3381991</v>
      </c>
      <c r="L87" s="275"/>
      <c r="M87" s="275"/>
      <c r="N87" s="278" t="str">
        <f>'Widia GP End Mill Recon Form'!AF77</f>
        <v/>
      </c>
      <c r="O87" s="275"/>
      <c r="P87" s="275"/>
      <c r="Q87" s="275" t="str">
        <f>IF('Widia GP End Mill Recon Form'!AA77="YES","**","")</f>
        <v/>
      </c>
      <c r="R87" s="275"/>
      <c r="S87" s="275" t="str">
        <f>IF('Widia GP End Mill Recon Form'!Z77="YES","**","")</f>
        <v/>
      </c>
      <c r="T87" s="275"/>
      <c r="U87" s="276" t="str">
        <f>'Widia GP End Mill Recon Form'!AG77</f>
        <v/>
      </c>
      <c r="V87" s="276"/>
      <c r="W87" s="276"/>
      <c r="X87" s="276"/>
      <c r="Y87" s="276" t="str">
        <f>'Widia GP End Mill Recon Form'!AH77</f>
        <v/>
      </c>
      <c r="Z87" s="276"/>
      <c r="AA87" s="276"/>
      <c r="AB87" s="276"/>
      <c r="AC87" s="126" t="b">
        <f t="shared" si="1"/>
        <v>0</v>
      </c>
      <c r="AD87" s="20"/>
    </row>
    <row r="88" spans="1:30" ht="25.05" hidden="1" customHeight="1" x14ac:dyDescent="0.55000000000000004">
      <c r="A88" s="28"/>
      <c r="B88" s="274">
        <v>610</v>
      </c>
      <c r="C88" s="275"/>
      <c r="D88" s="277" t="str">
        <f>'Widia GP End Mill Recon Form'!T78</f>
        <v>EM 33/64"-5/8" (5+FL) (&gt;3xD) SIN RECUBRIMIENTO CUADRADO</v>
      </c>
      <c r="E88" s="277"/>
      <c r="F88" s="277"/>
      <c r="G88" s="277"/>
      <c r="H88" s="277"/>
      <c r="I88" s="277"/>
      <c r="J88" s="277"/>
      <c r="K88" s="275">
        <f>'Widia GP End Mill Recon Form'!S78</f>
        <v>3381999</v>
      </c>
      <c r="L88" s="275"/>
      <c r="M88" s="275"/>
      <c r="N88" s="278" t="str">
        <f>'Widia GP End Mill Recon Form'!AF78</f>
        <v/>
      </c>
      <c r="O88" s="275"/>
      <c r="P88" s="275"/>
      <c r="Q88" s="275" t="str">
        <f>IF('Widia GP End Mill Recon Form'!AA78="YES","**","")</f>
        <v/>
      </c>
      <c r="R88" s="275"/>
      <c r="S88" s="275" t="str">
        <f>IF('Widia GP End Mill Recon Form'!Z78="YES","**","")</f>
        <v/>
      </c>
      <c r="T88" s="275"/>
      <c r="U88" s="276" t="str">
        <f>'Widia GP End Mill Recon Form'!AG78</f>
        <v/>
      </c>
      <c r="V88" s="276"/>
      <c r="W88" s="276"/>
      <c r="X88" s="276"/>
      <c r="Y88" s="276" t="str">
        <f>'Widia GP End Mill Recon Form'!AH78</f>
        <v/>
      </c>
      <c r="Z88" s="276"/>
      <c r="AA88" s="276"/>
      <c r="AB88" s="276"/>
      <c r="AC88" s="126" t="b">
        <f t="shared" si="1"/>
        <v>0</v>
      </c>
      <c r="AD88" s="20"/>
    </row>
    <row r="89" spans="1:30" ht="25.05" hidden="1" customHeight="1" x14ac:dyDescent="0.55000000000000004">
      <c r="A89" s="28"/>
      <c r="B89" s="274">
        <v>620</v>
      </c>
      <c r="C89" s="275"/>
      <c r="D89" s="277" t="str">
        <f>'Widia GP End Mill Recon Form'!T79</f>
        <v>EM 33/64"-5/8" (5+FL) (&gt;3xD) SIN RECUBRIMIENTO PELOTA</v>
      </c>
      <c r="E89" s="277"/>
      <c r="F89" s="277"/>
      <c r="G89" s="277"/>
      <c r="H89" s="277"/>
      <c r="I89" s="277"/>
      <c r="J89" s="277"/>
      <c r="K89" s="275">
        <f>'Widia GP End Mill Recon Form'!S79</f>
        <v>3381999</v>
      </c>
      <c r="L89" s="275"/>
      <c r="M89" s="275"/>
      <c r="N89" s="278" t="str">
        <f>'Widia GP End Mill Recon Form'!AF79</f>
        <v/>
      </c>
      <c r="O89" s="275"/>
      <c r="P89" s="275"/>
      <c r="Q89" s="275" t="str">
        <f>IF('Widia GP End Mill Recon Form'!AA79="YES","**","")</f>
        <v/>
      </c>
      <c r="R89" s="275"/>
      <c r="S89" s="275" t="str">
        <f>IF('Widia GP End Mill Recon Form'!Z79="YES","**","")</f>
        <v/>
      </c>
      <c r="T89" s="275"/>
      <c r="U89" s="276" t="str">
        <f>'Widia GP End Mill Recon Form'!AG79</f>
        <v/>
      </c>
      <c r="V89" s="276"/>
      <c r="W89" s="276"/>
      <c r="X89" s="276"/>
      <c r="Y89" s="276" t="str">
        <f>'Widia GP End Mill Recon Form'!AH79</f>
        <v/>
      </c>
      <c r="Z89" s="276"/>
      <c r="AA89" s="276"/>
      <c r="AB89" s="276"/>
      <c r="AC89" s="126" t="b">
        <f t="shared" si="1"/>
        <v>0</v>
      </c>
      <c r="AD89" s="20"/>
    </row>
    <row r="90" spans="1:30" ht="25.05" hidden="1" customHeight="1" x14ac:dyDescent="0.55000000000000004">
      <c r="A90" s="28"/>
      <c r="B90" s="274">
        <v>630</v>
      </c>
      <c r="C90" s="275"/>
      <c r="D90" s="277" t="str">
        <f>'Widia GP End Mill Recon Form'!T80</f>
        <v>EM 33/64"-5/8" (5+FL) (&gt;3xD) RECUBRIMIENTO CUADRADO</v>
      </c>
      <c r="E90" s="277"/>
      <c r="F90" s="277"/>
      <c r="G90" s="277"/>
      <c r="H90" s="277"/>
      <c r="I90" s="277"/>
      <c r="J90" s="277"/>
      <c r="K90" s="275">
        <f>'Widia GP End Mill Recon Form'!S80</f>
        <v>3382007</v>
      </c>
      <c r="L90" s="275"/>
      <c r="M90" s="275"/>
      <c r="N90" s="278" t="str">
        <f>'Widia GP End Mill Recon Form'!AF80</f>
        <v/>
      </c>
      <c r="O90" s="275"/>
      <c r="P90" s="275"/>
      <c r="Q90" s="275" t="str">
        <f>IF('Widia GP End Mill Recon Form'!AA80="YES","**","")</f>
        <v/>
      </c>
      <c r="R90" s="275"/>
      <c r="S90" s="275" t="str">
        <f>IF('Widia GP End Mill Recon Form'!Z80="YES","**","")</f>
        <v/>
      </c>
      <c r="T90" s="275"/>
      <c r="U90" s="276" t="str">
        <f>'Widia GP End Mill Recon Form'!AG80</f>
        <v/>
      </c>
      <c r="V90" s="276"/>
      <c r="W90" s="276"/>
      <c r="X90" s="276"/>
      <c r="Y90" s="276" t="str">
        <f>'Widia GP End Mill Recon Form'!AH80</f>
        <v/>
      </c>
      <c r="Z90" s="276"/>
      <c r="AA90" s="276"/>
      <c r="AB90" s="276"/>
      <c r="AC90" s="126" t="b">
        <f t="shared" si="1"/>
        <v>0</v>
      </c>
      <c r="AD90" s="20"/>
    </row>
    <row r="91" spans="1:30" ht="25.05" hidden="1" customHeight="1" x14ac:dyDescent="0.55000000000000004">
      <c r="A91" s="28"/>
      <c r="B91" s="274">
        <v>640</v>
      </c>
      <c r="C91" s="275"/>
      <c r="D91" s="277" t="str">
        <f>'Widia GP End Mill Recon Form'!T81</f>
        <v>EM 33/64"-5/8" (5+FL) (&gt;3xD) RECUBRIMIENTO PELOTA</v>
      </c>
      <c r="E91" s="277"/>
      <c r="F91" s="277"/>
      <c r="G91" s="277"/>
      <c r="H91" s="277"/>
      <c r="I91" s="277"/>
      <c r="J91" s="277"/>
      <c r="K91" s="275">
        <f>'Widia GP End Mill Recon Form'!S81</f>
        <v>3382007</v>
      </c>
      <c r="L91" s="275"/>
      <c r="M91" s="275"/>
      <c r="N91" s="278" t="str">
        <f>'Widia GP End Mill Recon Form'!AF81</f>
        <v/>
      </c>
      <c r="O91" s="275"/>
      <c r="P91" s="275"/>
      <c r="Q91" s="275" t="str">
        <f>IF('Widia GP End Mill Recon Form'!AA81="YES","**","")</f>
        <v/>
      </c>
      <c r="R91" s="275"/>
      <c r="S91" s="275" t="str">
        <f>IF('Widia GP End Mill Recon Form'!Z81="YES","**","")</f>
        <v/>
      </c>
      <c r="T91" s="275"/>
      <c r="U91" s="276" t="str">
        <f>'Widia GP End Mill Recon Form'!AG81</f>
        <v/>
      </c>
      <c r="V91" s="276"/>
      <c r="W91" s="276"/>
      <c r="X91" s="276"/>
      <c r="Y91" s="276" t="str">
        <f>'Widia GP End Mill Recon Form'!AH81</f>
        <v/>
      </c>
      <c r="Z91" s="276"/>
      <c r="AA91" s="276"/>
      <c r="AB91" s="276"/>
      <c r="AC91" s="126" t="b">
        <f t="shared" si="1"/>
        <v>0</v>
      </c>
      <c r="AD91" s="20"/>
    </row>
    <row r="92" spans="1:30" ht="25.05" hidden="1" customHeight="1" x14ac:dyDescent="0.55000000000000004">
      <c r="A92" s="28"/>
      <c r="B92" s="274">
        <v>650</v>
      </c>
      <c r="C92" s="275"/>
      <c r="D92" s="277" t="str">
        <f>'Widia GP End Mill Recon Form'!T82</f>
        <v>EM 41/64"-3/4" (2/3/4FL) (&lt;=3xD) SIN RECUBRIMIENTO CUADRADO</v>
      </c>
      <c r="E92" s="277"/>
      <c r="F92" s="277"/>
      <c r="G92" s="277"/>
      <c r="H92" s="277"/>
      <c r="I92" s="277"/>
      <c r="J92" s="277"/>
      <c r="K92" s="275">
        <f>'Widia GP End Mill Recon Form'!S82</f>
        <v>3381847</v>
      </c>
      <c r="L92" s="275"/>
      <c r="M92" s="275"/>
      <c r="N92" s="278" t="str">
        <f>'Widia GP End Mill Recon Form'!AF82</f>
        <v/>
      </c>
      <c r="O92" s="275"/>
      <c r="P92" s="275"/>
      <c r="Q92" s="275" t="str">
        <f>IF('Widia GP End Mill Recon Form'!AA82="YES","**","")</f>
        <v/>
      </c>
      <c r="R92" s="275"/>
      <c r="S92" s="275" t="str">
        <f>IF('Widia GP End Mill Recon Form'!Z82="YES","**","")</f>
        <v/>
      </c>
      <c r="T92" s="275"/>
      <c r="U92" s="276" t="str">
        <f>'Widia GP End Mill Recon Form'!AG82</f>
        <v/>
      </c>
      <c r="V92" s="276"/>
      <c r="W92" s="276"/>
      <c r="X92" s="276"/>
      <c r="Y92" s="276" t="str">
        <f>'Widia GP End Mill Recon Form'!AH82</f>
        <v/>
      </c>
      <c r="Z92" s="276"/>
      <c r="AA92" s="276"/>
      <c r="AB92" s="276"/>
      <c r="AC92" s="126" t="b">
        <f t="shared" si="1"/>
        <v>0</v>
      </c>
      <c r="AD92" s="20"/>
    </row>
    <row r="93" spans="1:30" ht="25.05" hidden="1" customHeight="1" x14ac:dyDescent="0.55000000000000004">
      <c r="A93" s="28"/>
      <c r="B93" s="274">
        <v>660</v>
      </c>
      <c r="C93" s="275"/>
      <c r="D93" s="277" t="str">
        <f>'Widia GP End Mill Recon Form'!T83</f>
        <v>EM 41/64"-3/4" (2/3/4FL) (&lt;=3xD) SIN RECUBRIMIENTO PELOTA</v>
      </c>
      <c r="E93" s="277"/>
      <c r="F93" s="277"/>
      <c r="G93" s="277"/>
      <c r="H93" s="277"/>
      <c r="I93" s="277"/>
      <c r="J93" s="277"/>
      <c r="K93" s="275">
        <f>'Widia GP End Mill Recon Form'!S83</f>
        <v>3381847</v>
      </c>
      <c r="L93" s="275"/>
      <c r="M93" s="275"/>
      <c r="N93" s="278" t="str">
        <f>'Widia GP End Mill Recon Form'!AF83</f>
        <v/>
      </c>
      <c r="O93" s="275"/>
      <c r="P93" s="275"/>
      <c r="Q93" s="275" t="str">
        <f>IF('Widia GP End Mill Recon Form'!AA83="YES","**","")</f>
        <v/>
      </c>
      <c r="R93" s="275"/>
      <c r="S93" s="275" t="str">
        <f>IF('Widia GP End Mill Recon Form'!Z83="YES","**","")</f>
        <v/>
      </c>
      <c r="T93" s="275"/>
      <c r="U93" s="276" t="str">
        <f>'Widia GP End Mill Recon Form'!AG83</f>
        <v/>
      </c>
      <c r="V93" s="276"/>
      <c r="W93" s="276"/>
      <c r="X93" s="276"/>
      <c r="Y93" s="276" t="str">
        <f>'Widia GP End Mill Recon Form'!AH83</f>
        <v/>
      </c>
      <c r="Z93" s="276"/>
      <c r="AA93" s="276"/>
      <c r="AB93" s="276"/>
      <c r="AC93" s="126" t="b">
        <f t="shared" ref="AC93:AC139" si="2">IF(N93="",FALSE,TRUE)</f>
        <v>0</v>
      </c>
      <c r="AD93" s="20"/>
    </row>
    <row r="94" spans="1:30" ht="25.05" hidden="1" customHeight="1" x14ac:dyDescent="0.55000000000000004">
      <c r="A94" s="28"/>
      <c r="B94" s="274">
        <v>670</v>
      </c>
      <c r="C94" s="275"/>
      <c r="D94" s="277" t="str">
        <f>'Widia GP End Mill Recon Form'!T84</f>
        <v>EM 41/64"-3/4" (2/3/4FL) (&lt;=3xD) RECUBRIMIENTO CUADRADO</v>
      </c>
      <c r="E94" s="277"/>
      <c r="F94" s="277"/>
      <c r="G94" s="277"/>
      <c r="H94" s="277"/>
      <c r="I94" s="277"/>
      <c r="J94" s="277"/>
      <c r="K94" s="275">
        <f>'Widia GP End Mill Recon Form'!S84</f>
        <v>3381886</v>
      </c>
      <c r="L94" s="275"/>
      <c r="M94" s="275"/>
      <c r="N94" s="278" t="str">
        <f>'Widia GP End Mill Recon Form'!AF84</f>
        <v/>
      </c>
      <c r="O94" s="275"/>
      <c r="P94" s="275"/>
      <c r="Q94" s="275" t="str">
        <f>IF('Widia GP End Mill Recon Form'!AA84="YES","**","")</f>
        <v/>
      </c>
      <c r="R94" s="275"/>
      <c r="S94" s="275" t="str">
        <f>IF('Widia GP End Mill Recon Form'!Z84="YES","**","")</f>
        <v/>
      </c>
      <c r="T94" s="275"/>
      <c r="U94" s="276" t="str">
        <f>'Widia GP End Mill Recon Form'!AG84</f>
        <v/>
      </c>
      <c r="V94" s="276"/>
      <c r="W94" s="276"/>
      <c r="X94" s="276"/>
      <c r="Y94" s="276" t="str">
        <f>'Widia GP End Mill Recon Form'!AH84</f>
        <v/>
      </c>
      <c r="Z94" s="276"/>
      <c r="AA94" s="276"/>
      <c r="AB94" s="276"/>
      <c r="AC94" s="126" t="b">
        <f t="shared" si="2"/>
        <v>0</v>
      </c>
      <c r="AD94" s="20"/>
    </row>
    <row r="95" spans="1:30" ht="25.05" hidden="1" customHeight="1" x14ac:dyDescent="0.55000000000000004">
      <c r="A95" s="28"/>
      <c r="B95" s="274">
        <v>680</v>
      </c>
      <c r="C95" s="275"/>
      <c r="D95" s="277" t="str">
        <f>'Widia GP End Mill Recon Form'!T85</f>
        <v>EM 41/64"-3/4" (2/3/4FL) (&lt;=3xD) RECUBRIMIENTO PELOTA</v>
      </c>
      <c r="E95" s="277"/>
      <c r="F95" s="277"/>
      <c r="G95" s="277"/>
      <c r="H95" s="277"/>
      <c r="I95" s="277"/>
      <c r="J95" s="277"/>
      <c r="K95" s="275">
        <f>'Widia GP End Mill Recon Form'!S85</f>
        <v>3381886</v>
      </c>
      <c r="L95" s="275"/>
      <c r="M95" s="275"/>
      <c r="N95" s="278" t="str">
        <f>'Widia GP End Mill Recon Form'!AF85</f>
        <v/>
      </c>
      <c r="O95" s="275"/>
      <c r="P95" s="275"/>
      <c r="Q95" s="275" t="str">
        <f>IF('Widia GP End Mill Recon Form'!AA85="YES","**","")</f>
        <v/>
      </c>
      <c r="R95" s="275"/>
      <c r="S95" s="275" t="str">
        <f>IF('Widia GP End Mill Recon Form'!Z85="YES","**","")</f>
        <v/>
      </c>
      <c r="T95" s="275"/>
      <c r="U95" s="276" t="str">
        <f>'Widia GP End Mill Recon Form'!AG85</f>
        <v/>
      </c>
      <c r="V95" s="276"/>
      <c r="W95" s="276"/>
      <c r="X95" s="276"/>
      <c r="Y95" s="276" t="str">
        <f>'Widia GP End Mill Recon Form'!AH85</f>
        <v/>
      </c>
      <c r="Z95" s="276"/>
      <c r="AA95" s="276"/>
      <c r="AB95" s="276"/>
      <c r="AC95" s="126" t="b">
        <f t="shared" si="2"/>
        <v>0</v>
      </c>
      <c r="AD95" s="20"/>
    </row>
    <row r="96" spans="1:30" ht="25.05" hidden="1" customHeight="1" x14ac:dyDescent="0.55000000000000004">
      <c r="A96" s="28"/>
      <c r="B96" s="274">
        <v>690</v>
      </c>
      <c r="C96" s="275"/>
      <c r="D96" s="277" t="str">
        <f>'Widia GP End Mill Recon Form'!T86</f>
        <v>EM 41/64"-3/4" (2/3/4FL) (&gt;3xD) SIN RECUBRIMIENTO CUADRADO</v>
      </c>
      <c r="E96" s="277"/>
      <c r="F96" s="277"/>
      <c r="G96" s="277"/>
      <c r="H96" s="277"/>
      <c r="I96" s="277"/>
      <c r="J96" s="277"/>
      <c r="K96" s="275">
        <f>'Widia GP End Mill Recon Form'!S86</f>
        <v>3381906</v>
      </c>
      <c r="L96" s="275"/>
      <c r="M96" s="275"/>
      <c r="N96" s="278" t="str">
        <f>'Widia GP End Mill Recon Form'!AF86</f>
        <v/>
      </c>
      <c r="O96" s="275"/>
      <c r="P96" s="275"/>
      <c r="Q96" s="275" t="str">
        <f>IF('Widia GP End Mill Recon Form'!AA86="YES","**","")</f>
        <v/>
      </c>
      <c r="R96" s="275"/>
      <c r="S96" s="275" t="str">
        <f>IF('Widia GP End Mill Recon Form'!Z86="YES","**","")</f>
        <v/>
      </c>
      <c r="T96" s="275"/>
      <c r="U96" s="276" t="str">
        <f>'Widia GP End Mill Recon Form'!AG86</f>
        <v/>
      </c>
      <c r="V96" s="276"/>
      <c r="W96" s="276"/>
      <c r="X96" s="276"/>
      <c r="Y96" s="276" t="str">
        <f>'Widia GP End Mill Recon Form'!AH86</f>
        <v/>
      </c>
      <c r="Z96" s="276"/>
      <c r="AA96" s="276"/>
      <c r="AB96" s="276"/>
      <c r="AC96" s="126" t="b">
        <f t="shared" si="2"/>
        <v>0</v>
      </c>
      <c r="AD96" s="20"/>
    </row>
    <row r="97" spans="1:30" ht="25.05" customHeight="1" x14ac:dyDescent="0.55000000000000004">
      <c r="A97" s="28"/>
      <c r="B97" s="274">
        <v>700</v>
      </c>
      <c r="C97" s="275"/>
      <c r="D97" s="277" t="str">
        <f>'Widia GP End Mill Recon Form'!T87</f>
        <v>EM 41/64"-3/4" (2/3/4FL) (&gt;3xD) SIN RECUBRIMIENTO PELOTA</v>
      </c>
      <c r="E97" s="277"/>
      <c r="F97" s="277"/>
      <c r="G97" s="277"/>
      <c r="H97" s="277"/>
      <c r="I97" s="277"/>
      <c r="J97" s="277"/>
      <c r="K97" s="275">
        <f>'Widia GP End Mill Recon Form'!S87</f>
        <v>3381906</v>
      </c>
      <c r="L97" s="275"/>
      <c r="M97" s="275"/>
      <c r="N97" s="278" t="str">
        <f>'Widia GP End Mill Recon Form'!AF87</f>
        <v/>
      </c>
      <c r="O97" s="275"/>
      <c r="P97" s="275"/>
      <c r="Q97" s="275" t="str">
        <f>IF('Widia GP End Mill Recon Form'!AA87="YES","**","")</f>
        <v/>
      </c>
      <c r="R97" s="275"/>
      <c r="S97" s="275" t="str">
        <f>IF('Widia GP End Mill Recon Form'!Z87="YES","**","")</f>
        <v/>
      </c>
      <c r="T97" s="275"/>
      <c r="U97" s="276" t="str">
        <f>'Widia GP End Mill Recon Form'!AG87</f>
        <v/>
      </c>
      <c r="V97" s="276"/>
      <c r="W97" s="276"/>
      <c r="X97" s="276"/>
      <c r="Y97" s="276" t="str">
        <f>'Widia GP End Mill Recon Form'!AH87</f>
        <v/>
      </c>
      <c r="Z97" s="276"/>
      <c r="AA97" s="276"/>
      <c r="AB97" s="276"/>
      <c r="AC97" s="126" t="b">
        <f t="shared" si="2"/>
        <v>0</v>
      </c>
      <c r="AD97" s="20"/>
    </row>
    <row r="98" spans="1:30" ht="25.05" hidden="1" customHeight="1" x14ac:dyDescent="0.55000000000000004">
      <c r="A98" s="28"/>
      <c r="B98" s="274">
        <v>710</v>
      </c>
      <c r="C98" s="275"/>
      <c r="D98" s="277" t="str">
        <f>'Widia GP End Mill Recon Form'!T88</f>
        <v>EM 41/64"-3/4" (2/3/4FL) (&gt;3xD) RECUBRIMIENTO CUADRADO</v>
      </c>
      <c r="E98" s="277"/>
      <c r="F98" s="277"/>
      <c r="G98" s="277"/>
      <c r="H98" s="277"/>
      <c r="I98" s="277"/>
      <c r="J98" s="277"/>
      <c r="K98" s="275">
        <f>'Widia GP End Mill Recon Form'!S88</f>
        <v>3381963</v>
      </c>
      <c r="L98" s="275"/>
      <c r="M98" s="275"/>
      <c r="N98" s="278" t="str">
        <f>'Widia GP End Mill Recon Form'!AF88</f>
        <v/>
      </c>
      <c r="O98" s="275"/>
      <c r="P98" s="275"/>
      <c r="Q98" s="275" t="str">
        <f>IF('Widia GP End Mill Recon Form'!AA88="YES","**","")</f>
        <v/>
      </c>
      <c r="R98" s="275"/>
      <c r="S98" s="275" t="str">
        <f>IF('Widia GP End Mill Recon Form'!Z88="YES","**","")</f>
        <v/>
      </c>
      <c r="T98" s="275"/>
      <c r="U98" s="276" t="str">
        <f>'Widia GP End Mill Recon Form'!AG88</f>
        <v/>
      </c>
      <c r="V98" s="276"/>
      <c r="W98" s="276"/>
      <c r="X98" s="276"/>
      <c r="Y98" s="276" t="str">
        <f>'Widia GP End Mill Recon Form'!AH88</f>
        <v/>
      </c>
      <c r="Z98" s="276"/>
      <c r="AA98" s="276"/>
      <c r="AB98" s="276"/>
      <c r="AC98" s="126" t="b">
        <f t="shared" si="2"/>
        <v>0</v>
      </c>
      <c r="AD98" s="20"/>
    </row>
    <row r="99" spans="1:30" ht="25.05" hidden="1" customHeight="1" x14ac:dyDescent="0.55000000000000004">
      <c r="A99" s="28"/>
      <c r="B99" s="274">
        <v>720</v>
      </c>
      <c r="C99" s="275"/>
      <c r="D99" s="277" t="str">
        <f>'Widia GP End Mill Recon Form'!T89</f>
        <v>EM 41/64"-3/4" (2/3/4FL) (&gt;3xD) RECUBRIMIENTO PELOTA</v>
      </c>
      <c r="E99" s="277"/>
      <c r="F99" s="277"/>
      <c r="G99" s="277"/>
      <c r="H99" s="277"/>
      <c r="I99" s="277"/>
      <c r="J99" s="277"/>
      <c r="K99" s="275">
        <f>'Widia GP End Mill Recon Form'!S89</f>
        <v>3381963</v>
      </c>
      <c r="L99" s="275"/>
      <c r="M99" s="275"/>
      <c r="N99" s="278" t="str">
        <f>'Widia GP End Mill Recon Form'!AF89</f>
        <v/>
      </c>
      <c r="O99" s="275"/>
      <c r="P99" s="275"/>
      <c r="Q99" s="275" t="str">
        <f>IF('Widia GP End Mill Recon Form'!AA89="YES","**","")</f>
        <v/>
      </c>
      <c r="R99" s="275"/>
      <c r="S99" s="275" t="str">
        <f>IF('Widia GP End Mill Recon Form'!Z89="YES","**","")</f>
        <v/>
      </c>
      <c r="T99" s="275"/>
      <c r="U99" s="276" t="str">
        <f>'Widia GP End Mill Recon Form'!AG89</f>
        <v/>
      </c>
      <c r="V99" s="276"/>
      <c r="W99" s="276"/>
      <c r="X99" s="276"/>
      <c r="Y99" s="276" t="str">
        <f>'Widia GP End Mill Recon Form'!AH89</f>
        <v/>
      </c>
      <c r="Z99" s="276"/>
      <c r="AA99" s="276"/>
      <c r="AB99" s="276"/>
      <c r="AC99" s="126" t="b">
        <f t="shared" si="2"/>
        <v>0</v>
      </c>
      <c r="AD99" s="20"/>
    </row>
    <row r="100" spans="1:30" ht="25.05" hidden="1" customHeight="1" x14ac:dyDescent="0.55000000000000004">
      <c r="A100" s="28"/>
      <c r="B100" s="274">
        <v>730</v>
      </c>
      <c r="C100" s="275"/>
      <c r="D100" s="277" t="str">
        <f>'Widia GP End Mill Recon Form'!T90</f>
        <v>EM 41/64"-3/4" (5+FL) (&lt;=3xD) SIN RECUBRIMIENTO CUADRADO</v>
      </c>
      <c r="E100" s="277"/>
      <c r="F100" s="277"/>
      <c r="G100" s="277"/>
      <c r="H100" s="277"/>
      <c r="I100" s="277"/>
      <c r="J100" s="277"/>
      <c r="K100" s="275">
        <f>'Widia GP End Mill Recon Form'!S90</f>
        <v>3381983</v>
      </c>
      <c r="L100" s="275"/>
      <c r="M100" s="275"/>
      <c r="N100" s="278" t="str">
        <f>'Widia GP End Mill Recon Form'!AF90</f>
        <v/>
      </c>
      <c r="O100" s="275"/>
      <c r="P100" s="275"/>
      <c r="Q100" s="275" t="str">
        <f>IF('Widia GP End Mill Recon Form'!AA90="YES","**","")</f>
        <v/>
      </c>
      <c r="R100" s="275"/>
      <c r="S100" s="275" t="str">
        <f>IF('Widia GP End Mill Recon Form'!Z90="YES","**","")</f>
        <v/>
      </c>
      <c r="T100" s="275"/>
      <c r="U100" s="276" t="str">
        <f>'Widia GP End Mill Recon Form'!AG90</f>
        <v/>
      </c>
      <c r="V100" s="276"/>
      <c r="W100" s="276"/>
      <c r="X100" s="276"/>
      <c r="Y100" s="276" t="str">
        <f>'Widia GP End Mill Recon Form'!AH90</f>
        <v/>
      </c>
      <c r="Z100" s="276"/>
      <c r="AA100" s="276"/>
      <c r="AB100" s="276"/>
      <c r="AC100" s="126" t="b">
        <f t="shared" si="2"/>
        <v>0</v>
      </c>
      <c r="AD100" s="20"/>
    </row>
    <row r="101" spans="1:30" ht="25.05" hidden="1" customHeight="1" x14ac:dyDescent="0.55000000000000004">
      <c r="A101" s="28"/>
      <c r="B101" s="274">
        <v>740</v>
      </c>
      <c r="C101" s="275"/>
      <c r="D101" s="277" t="str">
        <f>'Widia GP End Mill Recon Form'!T91</f>
        <v>EM 41/64"-3/4" (5+FL) (&lt;=3xD) SIN RECUBRIMIENTO PELOTA</v>
      </c>
      <c r="E101" s="277"/>
      <c r="F101" s="277"/>
      <c r="G101" s="277"/>
      <c r="H101" s="277"/>
      <c r="I101" s="277"/>
      <c r="J101" s="277"/>
      <c r="K101" s="275">
        <f>'Widia GP End Mill Recon Form'!S91</f>
        <v>3381983</v>
      </c>
      <c r="L101" s="275"/>
      <c r="M101" s="275"/>
      <c r="N101" s="278" t="str">
        <f>'Widia GP End Mill Recon Form'!AF91</f>
        <v/>
      </c>
      <c r="O101" s="275"/>
      <c r="P101" s="275"/>
      <c r="Q101" s="275" t="str">
        <f>IF('Widia GP End Mill Recon Form'!AA91="YES","**","")</f>
        <v/>
      </c>
      <c r="R101" s="275"/>
      <c r="S101" s="275" t="str">
        <f>IF('Widia GP End Mill Recon Form'!Z91="YES","**","")</f>
        <v/>
      </c>
      <c r="T101" s="275"/>
      <c r="U101" s="276" t="str">
        <f>'Widia GP End Mill Recon Form'!AG91</f>
        <v/>
      </c>
      <c r="V101" s="276"/>
      <c r="W101" s="276"/>
      <c r="X101" s="276"/>
      <c r="Y101" s="276" t="str">
        <f>'Widia GP End Mill Recon Form'!AH91</f>
        <v/>
      </c>
      <c r="Z101" s="276"/>
      <c r="AA101" s="276"/>
      <c r="AB101" s="276"/>
      <c r="AC101" s="126" t="b">
        <f t="shared" si="2"/>
        <v>0</v>
      </c>
      <c r="AD101" s="20"/>
    </row>
    <row r="102" spans="1:30" ht="25.05" hidden="1" customHeight="1" x14ac:dyDescent="0.55000000000000004">
      <c r="A102" s="28"/>
      <c r="B102" s="274">
        <v>750</v>
      </c>
      <c r="C102" s="275"/>
      <c r="D102" s="277" t="str">
        <f>'Widia GP End Mill Recon Form'!T92</f>
        <v>EM 41/64"-3/4" (5+FL) (&lt;=3xD) RECUBRIMIENTO CUADRADO</v>
      </c>
      <c r="E102" s="277"/>
      <c r="F102" s="277"/>
      <c r="G102" s="277"/>
      <c r="H102" s="277"/>
      <c r="I102" s="277"/>
      <c r="J102" s="277"/>
      <c r="K102" s="275">
        <f>'Widia GP End Mill Recon Form'!S92</f>
        <v>3381992</v>
      </c>
      <c r="L102" s="275"/>
      <c r="M102" s="275"/>
      <c r="N102" s="278" t="str">
        <f>'Widia GP End Mill Recon Form'!AF92</f>
        <v/>
      </c>
      <c r="O102" s="275"/>
      <c r="P102" s="275"/>
      <c r="Q102" s="275" t="str">
        <f>IF('Widia GP End Mill Recon Form'!AA92="YES","**","")</f>
        <v/>
      </c>
      <c r="R102" s="275"/>
      <c r="S102" s="275" t="str">
        <f>IF('Widia GP End Mill Recon Form'!Z92="YES","**","")</f>
        <v/>
      </c>
      <c r="T102" s="275"/>
      <c r="U102" s="276" t="str">
        <f>'Widia GP End Mill Recon Form'!AG92</f>
        <v/>
      </c>
      <c r="V102" s="276"/>
      <c r="W102" s="276"/>
      <c r="X102" s="276"/>
      <c r="Y102" s="276" t="str">
        <f>'Widia GP End Mill Recon Form'!AH92</f>
        <v/>
      </c>
      <c r="Z102" s="276"/>
      <c r="AA102" s="276"/>
      <c r="AB102" s="276"/>
      <c r="AC102" s="126" t="b">
        <f t="shared" si="2"/>
        <v>0</v>
      </c>
      <c r="AD102" s="20"/>
    </row>
    <row r="103" spans="1:30" ht="25.05" hidden="1" customHeight="1" x14ac:dyDescent="0.55000000000000004">
      <c r="A103" s="28"/>
      <c r="B103" s="274">
        <v>760</v>
      </c>
      <c r="C103" s="275"/>
      <c r="D103" s="277" t="str">
        <f>'Widia GP End Mill Recon Form'!T93</f>
        <v>EM 41/64"-3/4" (5+FL) (&lt;=3xD) RECUBRIMIENTO PELOTA</v>
      </c>
      <c r="E103" s="277"/>
      <c r="F103" s="277"/>
      <c r="G103" s="277"/>
      <c r="H103" s="277"/>
      <c r="I103" s="277"/>
      <c r="J103" s="277"/>
      <c r="K103" s="275">
        <f>'Widia GP End Mill Recon Form'!S93</f>
        <v>3381992</v>
      </c>
      <c r="L103" s="275"/>
      <c r="M103" s="275"/>
      <c r="N103" s="278" t="str">
        <f>'Widia GP End Mill Recon Form'!AF93</f>
        <v/>
      </c>
      <c r="O103" s="275"/>
      <c r="P103" s="275"/>
      <c r="Q103" s="275" t="str">
        <f>IF('Widia GP End Mill Recon Form'!AA93="YES","**","")</f>
        <v/>
      </c>
      <c r="R103" s="275"/>
      <c r="S103" s="275" t="str">
        <f>IF('Widia GP End Mill Recon Form'!Z93="YES","**","")</f>
        <v/>
      </c>
      <c r="T103" s="275"/>
      <c r="U103" s="276" t="str">
        <f>'Widia GP End Mill Recon Form'!AG93</f>
        <v/>
      </c>
      <c r="V103" s="276"/>
      <c r="W103" s="276"/>
      <c r="X103" s="276"/>
      <c r="Y103" s="276" t="str">
        <f>'Widia GP End Mill Recon Form'!AH93</f>
        <v/>
      </c>
      <c r="Z103" s="276"/>
      <c r="AA103" s="276"/>
      <c r="AB103" s="276"/>
      <c r="AC103" s="126" t="b">
        <f t="shared" si="2"/>
        <v>0</v>
      </c>
      <c r="AD103" s="20"/>
    </row>
    <row r="104" spans="1:30" ht="25.05" hidden="1" customHeight="1" x14ac:dyDescent="0.55000000000000004">
      <c r="A104" s="28"/>
      <c r="B104" s="274">
        <v>770</v>
      </c>
      <c r="C104" s="275"/>
      <c r="D104" s="277" t="str">
        <f>'Widia GP End Mill Recon Form'!T94</f>
        <v>EM 41/64"-3/4" (5+FL) (&gt;3xD) SIN RECUBRIMIENTO CUADRADO</v>
      </c>
      <c r="E104" s="277"/>
      <c r="F104" s="277"/>
      <c r="G104" s="277"/>
      <c r="H104" s="277"/>
      <c r="I104" s="277"/>
      <c r="J104" s="277"/>
      <c r="K104" s="275">
        <f>'Widia GP End Mill Recon Form'!S94</f>
        <v>3382000</v>
      </c>
      <c r="L104" s="275"/>
      <c r="M104" s="275"/>
      <c r="N104" s="278" t="str">
        <f>'Widia GP End Mill Recon Form'!AF94</f>
        <v/>
      </c>
      <c r="O104" s="275"/>
      <c r="P104" s="275"/>
      <c r="Q104" s="275" t="str">
        <f>IF('Widia GP End Mill Recon Form'!AA94="YES","**","")</f>
        <v/>
      </c>
      <c r="R104" s="275"/>
      <c r="S104" s="275" t="str">
        <f>IF('Widia GP End Mill Recon Form'!Z94="YES","**","")</f>
        <v/>
      </c>
      <c r="T104" s="275"/>
      <c r="U104" s="276" t="str">
        <f>'Widia GP End Mill Recon Form'!AG94</f>
        <v/>
      </c>
      <c r="V104" s="276"/>
      <c r="W104" s="276"/>
      <c r="X104" s="276"/>
      <c r="Y104" s="276" t="str">
        <f>'Widia GP End Mill Recon Form'!AH94</f>
        <v/>
      </c>
      <c r="Z104" s="276"/>
      <c r="AA104" s="276"/>
      <c r="AB104" s="276"/>
      <c r="AC104" s="126" t="b">
        <f t="shared" si="2"/>
        <v>0</v>
      </c>
      <c r="AD104" s="20"/>
    </row>
    <row r="105" spans="1:30" ht="25.05" hidden="1" customHeight="1" x14ac:dyDescent="0.55000000000000004">
      <c r="A105" s="28"/>
      <c r="B105" s="274">
        <v>780</v>
      </c>
      <c r="C105" s="275"/>
      <c r="D105" s="277" t="str">
        <f>'Widia GP End Mill Recon Form'!T95</f>
        <v>EM 41/64"-3/4" (5+FL) (&gt;3xD) SIN RECUBRIMIENTO PELOTA</v>
      </c>
      <c r="E105" s="277"/>
      <c r="F105" s="277"/>
      <c r="G105" s="277"/>
      <c r="H105" s="277"/>
      <c r="I105" s="277"/>
      <c r="J105" s="277"/>
      <c r="K105" s="275">
        <f>'Widia GP End Mill Recon Form'!S95</f>
        <v>3382000</v>
      </c>
      <c r="L105" s="275"/>
      <c r="M105" s="275"/>
      <c r="N105" s="278" t="str">
        <f>'Widia GP End Mill Recon Form'!AF95</f>
        <v/>
      </c>
      <c r="O105" s="275"/>
      <c r="P105" s="275"/>
      <c r="Q105" s="275" t="str">
        <f>IF('Widia GP End Mill Recon Form'!AA95="YES","**","")</f>
        <v/>
      </c>
      <c r="R105" s="275"/>
      <c r="S105" s="275" t="str">
        <f>IF('Widia GP End Mill Recon Form'!Z95="YES","**","")</f>
        <v/>
      </c>
      <c r="T105" s="275"/>
      <c r="U105" s="276" t="str">
        <f>'Widia GP End Mill Recon Form'!AG95</f>
        <v/>
      </c>
      <c r="V105" s="276"/>
      <c r="W105" s="276"/>
      <c r="X105" s="276"/>
      <c r="Y105" s="276" t="str">
        <f>'Widia GP End Mill Recon Form'!AH95</f>
        <v/>
      </c>
      <c r="Z105" s="276"/>
      <c r="AA105" s="276"/>
      <c r="AB105" s="276"/>
      <c r="AC105" s="126" t="b">
        <f t="shared" si="2"/>
        <v>0</v>
      </c>
      <c r="AD105" s="20"/>
    </row>
    <row r="106" spans="1:30" ht="25.05" hidden="1" customHeight="1" x14ac:dyDescent="0.55000000000000004">
      <c r="A106" s="28"/>
      <c r="B106" s="274">
        <v>790</v>
      </c>
      <c r="C106" s="275"/>
      <c r="D106" s="277" t="str">
        <f>'Widia GP End Mill Recon Form'!T96</f>
        <v>EM 41/64"-3/4" (5+FL) (&gt;3xD) RECUBRIMIENTO CUADRADO</v>
      </c>
      <c r="E106" s="277"/>
      <c r="F106" s="277"/>
      <c r="G106" s="277"/>
      <c r="H106" s="277"/>
      <c r="I106" s="277"/>
      <c r="J106" s="277"/>
      <c r="K106" s="275">
        <f>'Widia GP End Mill Recon Form'!S96</f>
        <v>3382008</v>
      </c>
      <c r="L106" s="275"/>
      <c r="M106" s="275"/>
      <c r="N106" s="278" t="str">
        <f>'Widia GP End Mill Recon Form'!AF96</f>
        <v/>
      </c>
      <c r="O106" s="275"/>
      <c r="P106" s="275"/>
      <c r="Q106" s="275" t="str">
        <f>IF('Widia GP End Mill Recon Form'!AA96="YES","**","")</f>
        <v/>
      </c>
      <c r="R106" s="275"/>
      <c r="S106" s="275" t="str">
        <f>IF('Widia GP End Mill Recon Form'!Z96="YES","**","")</f>
        <v/>
      </c>
      <c r="T106" s="275"/>
      <c r="U106" s="276" t="str">
        <f>'Widia GP End Mill Recon Form'!AG96</f>
        <v/>
      </c>
      <c r="V106" s="276"/>
      <c r="W106" s="276"/>
      <c r="X106" s="276"/>
      <c r="Y106" s="276" t="str">
        <f>'Widia GP End Mill Recon Form'!AH96</f>
        <v/>
      </c>
      <c r="Z106" s="276"/>
      <c r="AA106" s="276"/>
      <c r="AB106" s="276"/>
      <c r="AC106" s="126" t="b">
        <f t="shared" si="2"/>
        <v>0</v>
      </c>
      <c r="AD106" s="20"/>
    </row>
    <row r="107" spans="1:30" ht="25.05" hidden="1" customHeight="1" x14ac:dyDescent="0.55000000000000004">
      <c r="A107" s="28"/>
      <c r="B107" s="274">
        <v>800</v>
      </c>
      <c r="C107" s="275"/>
      <c r="D107" s="277" t="str">
        <f>'Widia GP End Mill Recon Form'!T97</f>
        <v>EM 41/64"-3/4" (5+FL) (&gt;3xD) RECUBRIMIENTO PELOTA</v>
      </c>
      <c r="E107" s="277"/>
      <c r="F107" s="277"/>
      <c r="G107" s="277"/>
      <c r="H107" s="277"/>
      <c r="I107" s="277"/>
      <c r="J107" s="277"/>
      <c r="K107" s="275">
        <f>'Widia GP End Mill Recon Form'!S97</f>
        <v>3382008</v>
      </c>
      <c r="L107" s="275"/>
      <c r="M107" s="275"/>
      <c r="N107" s="278" t="str">
        <f>'Widia GP End Mill Recon Form'!AF97</f>
        <v/>
      </c>
      <c r="O107" s="275"/>
      <c r="P107" s="275"/>
      <c r="Q107" s="275" t="str">
        <f>IF('Widia GP End Mill Recon Form'!AA97="YES","**","")</f>
        <v/>
      </c>
      <c r="R107" s="275"/>
      <c r="S107" s="275" t="str">
        <f>IF('Widia GP End Mill Recon Form'!Z97="YES","**","")</f>
        <v/>
      </c>
      <c r="T107" s="275"/>
      <c r="U107" s="276" t="str">
        <f>'Widia GP End Mill Recon Form'!AG97</f>
        <v/>
      </c>
      <c r="V107" s="276"/>
      <c r="W107" s="276"/>
      <c r="X107" s="276"/>
      <c r="Y107" s="276" t="str">
        <f>'Widia GP End Mill Recon Form'!AH97</f>
        <v/>
      </c>
      <c r="Z107" s="276"/>
      <c r="AA107" s="276"/>
      <c r="AB107" s="276"/>
      <c r="AC107" s="126" t="b">
        <f t="shared" si="2"/>
        <v>0</v>
      </c>
      <c r="AD107" s="20"/>
    </row>
    <row r="108" spans="1:30" ht="25.05" hidden="1" customHeight="1" x14ac:dyDescent="0.55000000000000004">
      <c r="A108" s="28"/>
      <c r="B108" s="274">
        <v>810</v>
      </c>
      <c r="C108" s="275"/>
      <c r="D108" s="277" t="str">
        <f>'Widia GP End Mill Recon Form'!T98</f>
        <v>EM 49/64"-1" (2/3/4FL) (&lt;=3xD) SIN RECUBRIMIENTO CUADRADO</v>
      </c>
      <c r="E108" s="277"/>
      <c r="F108" s="277"/>
      <c r="G108" s="277"/>
      <c r="H108" s="277"/>
      <c r="I108" s="277"/>
      <c r="J108" s="277"/>
      <c r="K108" s="275">
        <f>'Widia GP End Mill Recon Form'!S98</f>
        <v>3381849</v>
      </c>
      <c r="L108" s="275"/>
      <c r="M108" s="275"/>
      <c r="N108" s="278" t="str">
        <f>'Widia GP End Mill Recon Form'!AF98</f>
        <v/>
      </c>
      <c r="O108" s="275"/>
      <c r="P108" s="275"/>
      <c r="Q108" s="275" t="str">
        <f>IF('Widia GP End Mill Recon Form'!AA98="YES","**","")</f>
        <v/>
      </c>
      <c r="R108" s="275"/>
      <c r="S108" s="275" t="str">
        <f>IF('Widia GP End Mill Recon Form'!Z98="YES","**","")</f>
        <v/>
      </c>
      <c r="T108" s="275"/>
      <c r="U108" s="276" t="str">
        <f>'Widia GP End Mill Recon Form'!AG98</f>
        <v/>
      </c>
      <c r="V108" s="276"/>
      <c r="W108" s="276"/>
      <c r="X108" s="276"/>
      <c r="Y108" s="276" t="str">
        <f>'Widia GP End Mill Recon Form'!AH98</f>
        <v/>
      </c>
      <c r="Z108" s="276"/>
      <c r="AA108" s="276"/>
      <c r="AB108" s="276"/>
      <c r="AC108" s="126" t="b">
        <f t="shared" si="2"/>
        <v>0</v>
      </c>
      <c r="AD108" s="20"/>
    </row>
    <row r="109" spans="1:30" ht="25.05" hidden="1" customHeight="1" x14ac:dyDescent="0.55000000000000004">
      <c r="A109" s="28"/>
      <c r="B109" s="274">
        <v>820</v>
      </c>
      <c r="C109" s="275"/>
      <c r="D109" s="277" t="str">
        <f>'Widia GP End Mill Recon Form'!T99</f>
        <v>EM 49/64"-1" (2/3/4FL) (&lt;=3xD) SIN RECUBRIMIENTO PELOTA</v>
      </c>
      <c r="E109" s="277"/>
      <c r="F109" s="277"/>
      <c r="G109" s="277"/>
      <c r="H109" s="277"/>
      <c r="I109" s="277"/>
      <c r="J109" s="277"/>
      <c r="K109" s="275">
        <f>'Widia GP End Mill Recon Form'!S99</f>
        <v>3381849</v>
      </c>
      <c r="L109" s="275"/>
      <c r="M109" s="275"/>
      <c r="N109" s="278" t="str">
        <f>'Widia GP End Mill Recon Form'!AF99</f>
        <v/>
      </c>
      <c r="O109" s="275"/>
      <c r="P109" s="275"/>
      <c r="Q109" s="275" t="str">
        <f>IF('Widia GP End Mill Recon Form'!AA99="YES","**","")</f>
        <v/>
      </c>
      <c r="R109" s="275"/>
      <c r="S109" s="275" t="str">
        <f>IF('Widia GP End Mill Recon Form'!Z99="YES","**","")</f>
        <v/>
      </c>
      <c r="T109" s="275"/>
      <c r="U109" s="276" t="str">
        <f>'Widia GP End Mill Recon Form'!AG99</f>
        <v/>
      </c>
      <c r="V109" s="276"/>
      <c r="W109" s="276"/>
      <c r="X109" s="276"/>
      <c r="Y109" s="276" t="str">
        <f>'Widia GP End Mill Recon Form'!AH99</f>
        <v/>
      </c>
      <c r="Z109" s="276"/>
      <c r="AA109" s="276"/>
      <c r="AB109" s="276"/>
      <c r="AC109" s="126" t="b">
        <f t="shared" si="2"/>
        <v>0</v>
      </c>
      <c r="AD109" s="20"/>
    </row>
    <row r="110" spans="1:30" ht="25.05" hidden="1" customHeight="1" x14ac:dyDescent="0.55000000000000004">
      <c r="A110" s="28"/>
      <c r="B110" s="274">
        <v>830</v>
      </c>
      <c r="C110" s="275"/>
      <c r="D110" s="277" t="str">
        <f>'Widia GP End Mill Recon Form'!T100</f>
        <v>EM 49/64"-1" (2/3/4FL) (&lt;=3xD) RECUBRIMIENTO CUADRADO</v>
      </c>
      <c r="E110" s="277"/>
      <c r="F110" s="277"/>
      <c r="G110" s="277"/>
      <c r="H110" s="277"/>
      <c r="I110" s="277"/>
      <c r="J110" s="277"/>
      <c r="K110" s="275">
        <f>'Widia GP End Mill Recon Form'!S100</f>
        <v>3381887</v>
      </c>
      <c r="L110" s="275"/>
      <c r="M110" s="275"/>
      <c r="N110" s="278" t="str">
        <f>'Widia GP End Mill Recon Form'!AF100</f>
        <v/>
      </c>
      <c r="O110" s="275"/>
      <c r="P110" s="275"/>
      <c r="Q110" s="275" t="str">
        <f>IF('Widia GP End Mill Recon Form'!AA100="YES","**","")</f>
        <v/>
      </c>
      <c r="R110" s="275"/>
      <c r="S110" s="275" t="str">
        <f>IF('Widia GP End Mill Recon Form'!Z100="YES","**","")</f>
        <v/>
      </c>
      <c r="T110" s="275"/>
      <c r="U110" s="276" t="str">
        <f>'Widia GP End Mill Recon Form'!AG100</f>
        <v/>
      </c>
      <c r="V110" s="276"/>
      <c r="W110" s="276"/>
      <c r="X110" s="276"/>
      <c r="Y110" s="276" t="str">
        <f>'Widia GP End Mill Recon Form'!AH100</f>
        <v/>
      </c>
      <c r="Z110" s="276"/>
      <c r="AA110" s="276"/>
      <c r="AB110" s="276"/>
      <c r="AC110" s="126" t="b">
        <f t="shared" si="2"/>
        <v>0</v>
      </c>
      <c r="AD110" s="20"/>
    </row>
    <row r="111" spans="1:30" ht="25.05" hidden="1" customHeight="1" x14ac:dyDescent="0.55000000000000004">
      <c r="A111" s="28"/>
      <c r="B111" s="274">
        <v>840</v>
      </c>
      <c r="C111" s="275"/>
      <c r="D111" s="277" t="str">
        <f>'Widia GP End Mill Recon Form'!T101</f>
        <v>EM 49/64"-1" (2/3/4FL) (&lt;=3xD) RECUBRIMIENTO PELOTA</v>
      </c>
      <c r="E111" s="277"/>
      <c r="F111" s="277"/>
      <c r="G111" s="277"/>
      <c r="H111" s="277"/>
      <c r="I111" s="277"/>
      <c r="J111" s="277"/>
      <c r="K111" s="275">
        <f>'Widia GP End Mill Recon Form'!S101</f>
        <v>3381887</v>
      </c>
      <c r="L111" s="275"/>
      <c r="M111" s="275"/>
      <c r="N111" s="278" t="str">
        <f>'Widia GP End Mill Recon Form'!AF101</f>
        <v/>
      </c>
      <c r="O111" s="275"/>
      <c r="P111" s="275"/>
      <c r="Q111" s="275" t="str">
        <f>IF('Widia GP End Mill Recon Form'!AA101="YES","**","")</f>
        <v/>
      </c>
      <c r="R111" s="275"/>
      <c r="S111" s="275" t="str">
        <f>IF('Widia GP End Mill Recon Form'!Z101="YES","**","")</f>
        <v/>
      </c>
      <c r="T111" s="275"/>
      <c r="U111" s="276" t="str">
        <f>'Widia GP End Mill Recon Form'!AG101</f>
        <v/>
      </c>
      <c r="V111" s="276"/>
      <c r="W111" s="276"/>
      <c r="X111" s="276"/>
      <c r="Y111" s="276" t="str">
        <f>'Widia GP End Mill Recon Form'!AH101</f>
        <v/>
      </c>
      <c r="Z111" s="276"/>
      <c r="AA111" s="276"/>
      <c r="AB111" s="276"/>
      <c r="AC111" s="126" t="b">
        <f t="shared" si="2"/>
        <v>0</v>
      </c>
      <c r="AD111" s="20"/>
    </row>
    <row r="112" spans="1:30" ht="25.05" hidden="1" customHeight="1" x14ac:dyDescent="0.55000000000000004">
      <c r="A112" s="28"/>
      <c r="B112" s="274">
        <v>850</v>
      </c>
      <c r="C112" s="275"/>
      <c r="D112" s="277" t="str">
        <f>'Widia GP End Mill Recon Form'!T102</f>
        <v>EM 49/64"-1" (2/3/4FL) (&gt;3xD) SIN RECUBRIMIENTO CUADRADO</v>
      </c>
      <c r="E112" s="277"/>
      <c r="F112" s="277"/>
      <c r="G112" s="277"/>
      <c r="H112" s="277"/>
      <c r="I112" s="277"/>
      <c r="J112" s="277"/>
      <c r="K112" s="275">
        <f>'Widia GP End Mill Recon Form'!S102</f>
        <v>3381907</v>
      </c>
      <c r="L112" s="275"/>
      <c r="M112" s="275"/>
      <c r="N112" s="278" t="str">
        <f>'Widia GP End Mill Recon Form'!AF102</f>
        <v/>
      </c>
      <c r="O112" s="275"/>
      <c r="P112" s="275"/>
      <c r="Q112" s="275" t="str">
        <f>IF('Widia GP End Mill Recon Form'!AA102="YES","**","")</f>
        <v/>
      </c>
      <c r="R112" s="275"/>
      <c r="S112" s="275" t="str">
        <f>IF('Widia GP End Mill Recon Form'!Z102="YES","**","")</f>
        <v/>
      </c>
      <c r="T112" s="275"/>
      <c r="U112" s="276" t="str">
        <f>'Widia GP End Mill Recon Form'!AG102</f>
        <v/>
      </c>
      <c r="V112" s="276"/>
      <c r="W112" s="276"/>
      <c r="X112" s="276"/>
      <c r="Y112" s="276" t="str">
        <f>'Widia GP End Mill Recon Form'!AH102</f>
        <v/>
      </c>
      <c r="Z112" s="276"/>
      <c r="AA112" s="276"/>
      <c r="AB112" s="276"/>
      <c r="AC112" s="126" t="b">
        <f t="shared" si="2"/>
        <v>0</v>
      </c>
      <c r="AD112" s="20"/>
    </row>
    <row r="113" spans="1:30" ht="25.05" hidden="1" customHeight="1" x14ac:dyDescent="0.55000000000000004">
      <c r="A113" s="28"/>
      <c r="B113" s="274">
        <v>860</v>
      </c>
      <c r="C113" s="275"/>
      <c r="D113" s="277" t="str">
        <f>'Widia GP End Mill Recon Form'!T103</f>
        <v>EM 49/64"-1" (2/3/4FL) (&gt;3xD) SIN RECUBRIMIENTO PELOTA</v>
      </c>
      <c r="E113" s="277"/>
      <c r="F113" s="277"/>
      <c r="G113" s="277"/>
      <c r="H113" s="277"/>
      <c r="I113" s="277"/>
      <c r="J113" s="277"/>
      <c r="K113" s="275">
        <f>'Widia GP End Mill Recon Form'!S103</f>
        <v>3381907</v>
      </c>
      <c r="L113" s="275"/>
      <c r="M113" s="275"/>
      <c r="N113" s="278" t="str">
        <f>'Widia GP End Mill Recon Form'!AF103</f>
        <v/>
      </c>
      <c r="O113" s="275"/>
      <c r="P113" s="275"/>
      <c r="Q113" s="275" t="str">
        <f>IF('Widia GP End Mill Recon Form'!AA103="YES","**","")</f>
        <v/>
      </c>
      <c r="R113" s="275"/>
      <c r="S113" s="275" t="str">
        <f>IF('Widia GP End Mill Recon Form'!Z103="YES","**","")</f>
        <v/>
      </c>
      <c r="T113" s="275"/>
      <c r="U113" s="276" t="str">
        <f>'Widia GP End Mill Recon Form'!AG103</f>
        <v/>
      </c>
      <c r="V113" s="276"/>
      <c r="W113" s="276"/>
      <c r="X113" s="276"/>
      <c r="Y113" s="276" t="str">
        <f>'Widia GP End Mill Recon Form'!AH103</f>
        <v/>
      </c>
      <c r="Z113" s="276"/>
      <c r="AA113" s="276"/>
      <c r="AB113" s="276"/>
      <c r="AC113" s="126" t="b">
        <f t="shared" si="2"/>
        <v>0</v>
      </c>
      <c r="AD113" s="20"/>
    </row>
    <row r="114" spans="1:30" ht="25.05" customHeight="1" x14ac:dyDescent="0.55000000000000004">
      <c r="A114" s="28"/>
      <c r="B114" s="274">
        <v>870</v>
      </c>
      <c r="C114" s="275"/>
      <c r="D114" s="277" t="str">
        <f>'Widia GP End Mill Recon Form'!T104</f>
        <v>EM 49/64"-1" (2/3/4FL) (&gt;3xD) RECUBRIMIENTO CUADRADO</v>
      </c>
      <c r="E114" s="277"/>
      <c r="F114" s="277"/>
      <c r="G114" s="277"/>
      <c r="H114" s="277"/>
      <c r="I114" s="277"/>
      <c r="J114" s="277"/>
      <c r="K114" s="275">
        <f>'Widia GP End Mill Recon Form'!S104</f>
        <v>3381965</v>
      </c>
      <c r="L114" s="275"/>
      <c r="M114" s="275"/>
      <c r="N114" s="278" t="str">
        <f>'Widia GP End Mill Recon Form'!AF104</f>
        <v/>
      </c>
      <c r="O114" s="275"/>
      <c r="P114" s="275"/>
      <c r="Q114" s="275" t="str">
        <f>IF('Widia GP End Mill Recon Form'!AA104="YES","**","")</f>
        <v/>
      </c>
      <c r="R114" s="275"/>
      <c r="S114" s="275" t="str">
        <f>IF('Widia GP End Mill Recon Form'!Z104="YES","**","")</f>
        <v/>
      </c>
      <c r="T114" s="275"/>
      <c r="U114" s="276" t="str">
        <f>'Widia GP End Mill Recon Form'!AG104</f>
        <v/>
      </c>
      <c r="V114" s="276"/>
      <c r="W114" s="276"/>
      <c r="X114" s="276"/>
      <c r="Y114" s="276" t="str">
        <f>'Widia GP End Mill Recon Form'!AH104</f>
        <v/>
      </c>
      <c r="Z114" s="276"/>
      <c r="AA114" s="276"/>
      <c r="AB114" s="276"/>
      <c r="AC114" s="126" t="b">
        <f t="shared" si="2"/>
        <v>0</v>
      </c>
      <c r="AD114" s="20"/>
    </row>
    <row r="115" spans="1:30" ht="25.05" hidden="1" customHeight="1" x14ac:dyDescent="0.55000000000000004">
      <c r="A115" s="28"/>
      <c r="B115" s="274">
        <v>880</v>
      </c>
      <c r="C115" s="275"/>
      <c r="D115" s="277" t="str">
        <f>'Widia GP End Mill Recon Form'!T105</f>
        <v>EM 49/64"-1" (2/3/4FL) (&gt;3xD) RECUBRIMIENTO PELOTA</v>
      </c>
      <c r="E115" s="277"/>
      <c r="F115" s="277"/>
      <c r="G115" s="277"/>
      <c r="H115" s="277"/>
      <c r="I115" s="277"/>
      <c r="J115" s="277"/>
      <c r="K115" s="275">
        <f>'Widia GP End Mill Recon Form'!S105</f>
        <v>3381965</v>
      </c>
      <c r="L115" s="275"/>
      <c r="M115" s="275"/>
      <c r="N115" s="278" t="str">
        <f>'Widia GP End Mill Recon Form'!AF105</f>
        <v/>
      </c>
      <c r="O115" s="275"/>
      <c r="P115" s="275"/>
      <c r="Q115" s="275" t="str">
        <f>IF('Widia GP End Mill Recon Form'!AA105="YES","**","")</f>
        <v/>
      </c>
      <c r="R115" s="275"/>
      <c r="S115" s="275" t="str">
        <f>IF('Widia GP End Mill Recon Form'!Z105="YES","**","")</f>
        <v/>
      </c>
      <c r="T115" s="275"/>
      <c r="U115" s="276" t="str">
        <f>'Widia GP End Mill Recon Form'!AG105</f>
        <v/>
      </c>
      <c r="V115" s="276"/>
      <c r="W115" s="276"/>
      <c r="X115" s="276"/>
      <c r="Y115" s="276" t="str">
        <f>'Widia GP End Mill Recon Form'!AH105</f>
        <v/>
      </c>
      <c r="Z115" s="276"/>
      <c r="AA115" s="276"/>
      <c r="AB115" s="276"/>
      <c r="AC115" s="126" t="b">
        <f t="shared" si="2"/>
        <v>0</v>
      </c>
      <c r="AD115" s="20"/>
    </row>
    <row r="116" spans="1:30" ht="25.05" hidden="1" customHeight="1" x14ac:dyDescent="0.55000000000000004">
      <c r="A116" s="28"/>
      <c r="B116" s="274">
        <v>890</v>
      </c>
      <c r="C116" s="275"/>
      <c r="D116" s="277" t="str">
        <f>'Widia GP End Mill Recon Form'!T106</f>
        <v>EM 49/64"-1" (5+FL) (&lt;=3xD) SIN RECUBRIMIENTO CUADRADO</v>
      </c>
      <c r="E116" s="277"/>
      <c r="F116" s="277"/>
      <c r="G116" s="277"/>
      <c r="H116" s="277"/>
      <c r="I116" s="277"/>
      <c r="J116" s="277"/>
      <c r="K116" s="275">
        <f>'Widia GP End Mill Recon Form'!S106</f>
        <v>3381984</v>
      </c>
      <c r="L116" s="275"/>
      <c r="M116" s="275"/>
      <c r="N116" s="278" t="str">
        <f>'Widia GP End Mill Recon Form'!AF106</f>
        <v/>
      </c>
      <c r="O116" s="275"/>
      <c r="P116" s="275"/>
      <c r="Q116" s="275" t="str">
        <f>IF('Widia GP End Mill Recon Form'!AA106="YES","**","")</f>
        <v/>
      </c>
      <c r="R116" s="275"/>
      <c r="S116" s="275" t="str">
        <f>IF('Widia GP End Mill Recon Form'!Z106="YES","**","")</f>
        <v/>
      </c>
      <c r="T116" s="275"/>
      <c r="U116" s="276" t="str">
        <f>'Widia GP End Mill Recon Form'!AG106</f>
        <v/>
      </c>
      <c r="V116" s="276"/>
      <c r="W116" s="276"/>
      <c r="X116" s="276"/>
      <c r="Y116" s="276" t="str">
        <f>'Widia GP End Mill Recon Form'!AH106</f>
        <v/>
      </c>
      <c r="Z116" s="276"/>
      <c r="AA116" s="276"/>
      <c r="AB116" s="276"/>
      <c r="AC116" s="126" t="b">
        <f t="shared" si="2"/>
        <v>0</v>
      </c>
      <c r="AD116" s="20"/>
    </row>
    <row r="117" spans="1:30" ht="25.05" hidden="1" customHeight="1" x14ac:dyDescent="0.55000000000000004">
      <c r="A117" s="28"/>
      <c r="B117" s="274">
        <v>900</v>
      </c>
      <c r="C117" s="275"/>
      <c r="D117" s="277" t="str">
        <f>'Widia GP End Mill Recon Form'!T107</f>
        <v>EM 49/64"-1" (5+FL) (&lt;=3xD) SIN RECUBRIMIENTO PELOTA</v>
      </c>
      <c r="E117" s="277"/>
      <c r="F117" s="277"/>
      <c r="G117" s="277"/>
      <c r="H117" s="277"/>
      <c r="I117" s="277"/>
      <c r="J117" s="277"/>
      <c r="K117" s="275">
        <f>'Widia GP End Mill Recon Form'!S107</f>
        <v>3381984</v>
      </c>
      <c r="L117" s="275"/>
      <c r="M117" s="275"/>
      <c r="N117" s="278" t="str">
        <f>'Widia GP End Mill Recon Form'!AF107</f>
        <v/>
      </c>
      <c r="O117" s="275"/>
      <c r="P117" s="275"/>
      <c r="Q117" s="275" t="str">
        <f>IF('Widia GP End Mill Recon Form'!AA107="YES","**","")</f>
        <v/>
      </c>
      <c r="R117" s="275"/>
      <c r="S117" s="275" t="str">
        <f>IF('Widia GP End Mill Recon Form'!Z107="YES","**","")</f>
        <v/>
      </c>
      <c r="T117" s="275"/>
      <c r="U117" s="276" t="str">
        <f>'Widia GP End Mill Recon Form'!AG107</f>
        <v/>
      </c>
      <c r="V117" s="276"/>
      <c r="W117" s="276"/>
      <c r="X117" s="276"/>
      <c r="Y117" s="276" t="str">
        <f>'Widia GP End Mill Recon Form'!AH107</f>
        <v/>
      </c>
      <c r="Z117" s="276"/>
      <c r="AA117" s="276"/>
      <c r="AB117" s="276"/>
      <c r="AC117" s="126" t="b">
        <f t="shared" si="2"/>
        <v>0</v>
      </c>
      <c r="AD117" s="20"/>
    </row>
    <row r="118" spans="1:30" ht="25.05" hidden="1" customHeight="1" x14ac:dyDescent="0.55000000000000004">
      <c r="A118" s="28"/>
      <c r="B118" s="274">
        <v>910</v>
      </c>
      <c r="C118" s="275"/>
      <c r="D118" s="277" t="str">
        <f>'Widia GP End Mill Recon Form'!T108</f>
        <v>EM 49/64"-1" (5+FL) (&lt;=3xD) RECUBRIMIENTO CUADRADO</v>
      </c>
      <c r="E118" s="277"/>
      <c r="F118" s="277"/>
      <c r="G118" s="277"/>
      <c r="H118" s="277"/>
      <c r="I118" s="277"/>
      <c r="J118" s="277"/>
      <c r="K118" s="275">
        <f>'Widia GP End Mill Recon Form'!S108</f>
        <v>3381993</v>
      </c>
      <c r="L118" s="275"/>
      <c r="M118" s="275"/>
      <c r="N118" s="278" t="str">
        <f>'Widia GP End Mill Recon Form'!AF108</f>
        <v/>
      </c>
      <c r="O118" s="275"/>
      <c r="P118" s="275"/>
      <c r="Q118" s="275" t="str">
        <f>IF('Widia GP End Mill Recon Form'!AA108="YES","**","")</f>
        <v/>
      </c>
      <c r="R118" s="275"/>
      <c r="S118" s="275" t="str">
        <f>IF('Widia GP End Mill Recon Form'!Z108="YES","**","")</f>
        <v/>
      </c>
      <c r="T118" s="275"/>
      <c r="U118" s="276" t="str">
        <f>'Widia GP End Mill Recon Form'!AG108</f>
        <v/>
      </c>
      <c r="V118" s="276"/>
      <c r="W118" s="276"/>
      <c r="X118" s="276"/>
      <c r="Y118" s="276" t="str">
        <f>'Widia GP End Mill Recon Form'!AH108</f>
        <v/>
      </c>
      <c r="Z118" s="276"/>
      <c r="AA118" s="276"/>
      <c r="AB118" s="276"/>
      <c r="AC118" s="126" t="b">
        <f t="shared" si="2"/>
        <v>0</v>
      </c>
      <c r="AD118" s="20"/>
    </row>
    <row r="119" spans="1:30" ht="25.05" hidden="1" customHeight="1" x14ac:dyDescent="0.55000000000000004">
      <c r="A119" s="28"/>
      <c r="B119" s="274">
        <v>920</v>
      </c>
      <c r="C119" s="275"/>
      <c r="D119" s="277" t="str">
        <f>'Widia GP End Mill Recon Form'!T109</f>
        <v>EM 49/64"-1" (5+FL) (&lt;=3xD) RECUBRIMIENTO PELOTA</v>
      </c>
      <c r="E119" s="277"/>
      <c r="F119" s="277"/>
      <c r="G119" s="277"/>
      <c r="H119" s="277"/>
      <c r="I119" s="277"/>
      <c r="J119" s="277"/>
      <c r="K119" s="275">
        <f>'Widia GP End Mill Recon Form'!S109</f>
        <v>3381993</v>
      </c>
      <c r="L119" s="275"/>
      <c r="M119" s="275"/>
      <c r="N119" s="278" t="str">
        <f>'Widia GP End Mill Recon Form'!AF109</f>
        <v/>
      </c>
      <c r="O119" s="275"/>
      <c r="P119" s="275"/>
      <c r="Q119" s="275" t="str">
        <f>IF('Widia GP End Mill Recon Form'!AA109="YES","**","")</f>
        <v/>
      </c>
      <c r="R119" s="275"/>
      <c r="S119" s="275" t="str">
        <f>IF('Widia GP End Mill Recon Form'!Z109="YES","**","")</f>
        <v/>
      </c>
      <c r="T119" s="275"/>
      <c r="U119" s="276" t="str">
        <f>'Widia GP End Mill Recon Form'!AG109</f>
        <v/>
      </c>
      <c r="V119" s="276"/>
      <c r="W119" s="276"/>
      <c r="X119" s="276"/>
      <c r="Y119" s="276" t="str">
        <f>'Widia GP End Mill Recon Form'!AH109</f>
        <v/>
      </c>
      <c r="Z119" s="276"/>
      <c r="AA119" s="276"/>
      <c r="AB119" s="276"/>
      <c r="AC119" s="126" t="b">
        <f t="shared" si="2"/>
        <v>0</v>
      </c>
      <c r="AD119" s="20"/>
    </row>
    <row r="120" spans="1:30" ht="25.05" hidden="1" customHeight="1" x14ac:dyDescent="0.55000000000000004">
      <c r="A120" s="28"/>
      <c r="B120" s="274">
        <v>930</v>
      </c>
      <c r="C120" s="275"/>
      <c r="D120" s="277" t="str">
        <f>'Widia GP End Mill Recon Form'!T110</f>
        <v>EM 49/64"-1" (5+FL) (&gt;3xD) SIN RECUBRIMIENTO CUADRADO</v>
      </c>
      <c r="E120" s="277"/>
      <c r="F120" s="277"/>
      <c r="G120" s="277"/>
      <c r="H120" s="277"/>
      <c r="I120" s="277"/>
      <c r="J120" s="277"/>
      <c r="K120" s="275">
        <f>'Widia GP End Mill Recon Form'!S110</f>
        <v>3382002</v>
      </c>
      <c r="L120" s="275"/>
      <c r="M120" s="275"/>
      <c r="N120" s="278" t="str">
        <f>'Widia GP End Mill Recon Form'!AF110</f>
        <v/>
      </c>
      <c r="O120" s="275"/>
      <c r="P120" s="275"/>
      <c r="Q120" s="275" t="str">
        <f>IF('Widia GP End Mill Recon Form'!AA110="YES","**","")</f>
        <v/>
      </c>
      <c r="R120" s="275"/>
      <c r="S120" s="275" t="str">
        <f>IF('Widia GP End Mill Recon Form'!Z110="YES","**","")</f>
        <v/>
      </c>
      <c r="T120" s="275"/>
      <c r="U120" s="276" t="str">
        <f>'Widia GP End Mill Recon Form'!AG110</f>
        <v/>
      </c>
      <c r="V120" s="276"/>
      <c r="W120" s="276"/>
      <c r="X120" s="276"/>
      <c r="Y120" s="276" t="str">
        <f>'Widia GP End Mill Recon Form'!AH110</f>
        <v/>
      </c>
      <c r="Z120" s="276"/>
      <c r="AA120" s="276"/>
      <c r="AB120" s="276"/>
      <c r="AC120" s="126" t="b">
        <f t="shared" si="2"/>
        <v>0</v>
      </c>
      <c r="AD120" s="20"/>
    </row>
    <row r="121" spans="1:30" ht="25.05" hidden="1" customHeight="1" x14ac:dyDescent="0.55000000000000004">
      <c r="A121" s="28"/>
      <c r="B121" s="274">
        <v>940</v>
      </c>
      <c r="C121" s="275"/>
      <c r="D121" s="277" t="str">
        <f>'Widia GP End Mill Recon Form'!T111</f>
        <v>EM 49/64"-1" (5+FL) (&gt;3xD) SIN RECUBRIMIENTO PELOTA</v>
      </c>
      <c r="E121" s="277"/>
      <c r="F121" s="277"/>
      <c r="G121" s="277"/>
      <c r="H121" s="277"/>
      <c r="I121" s="277"/>
      <c r="J121" s="277"/>
      <c r="K121" s="275">
        <f>'Widia GP End Mill Recon Form'!S111</f>
        <v>3382002</v>
      </c>
      <c r="L121" s="275"/>
      <c r="M121" s="275"/>
      <c r="N121" s="278" t="str">
        <f>'Widia GP End Mill Recon Form'!AF111</f>
        <v/>
      </c>
      <c r="O121" s="275"/>
      <c r="P121" s="275"/>
      <c r="Q121" s="275" t="str">
        <f>IF('Widia GP End Mill Recon Form'!AA111="YES","**","")</f>
        <v/>
      </c>
      <c r="R121" s="275"/>
      <c r="S121" s="275" t="str">
        <f>IF('Widia GP End Mill Recon Form'!Z111="YES","**","")</f>
        <v/>
      </c>
      <c r="T121" s="275"/>
      <c r="U121" s="276" t="str">
        <f>'Widia GP End Mill Recon Form'!AG111</f>
        <v/>
      </c>
      <c r="V121" s="276"/>
      <c r="W121" s="276"/>
      <c r="X121" s="276"/>
      <c r="Y121" s="276" t="str">
        <f>'Widia GP End Mill Recon Form'!AH111</f>
        <v/>
      </c>
      <c r="Z121" s="276"/>
      <c r="AA121" s="276"/>
      <c r="AB121" s="276"/>
      <c r="AC121" s="126" t="b">
        <f t="shared" si="2"/>
        <v>0</v>
      </c>
      <c r="AD121" s="20"/>
    </row>
    <row r="122" spans="1:30" ht="25.05" hidden="1" customHeight="1" x14ac:dyDescent="0.55000000000000004">
      <c r="A122" s="28"/>
      <c r="B122" s="274">
        <v>950</v>
      </c>
      <c r="C122" s="275"/>
      <c r="D122" s="277" t="str">
        <f>'Widia GP End Mill Recon Form'!T112</f>
        <v>EM 49/64"-1" (5+FL) (&gt;3xD) RECUBRIMIENTO CUADRADO</v>
      </c>
      <c r="E122" s="277"/>
      <c r="F122" s="277"/>
      <c r="G122" s="277"/>
      <c r="H122" s="277"/>
      <c r="I122" s="277"/>
      <c r="J122" s="277"/>
      <c r="K122" s="275">
        <f>'Widia GP End Mill Recon Form'!S112</f>
        <v>3382009</v>
      </c>
      <c r="L122" s="275"/>
      <c r="M122" s="275"/>
      <c r="N122" s="278" t="str">
        <f>'Widia GP End Mill Recon Form'!AF112</f>
        <v/>
      </c>
      <c r="O122" s="275"/>
      <c r="P122" s="275"/>
      <c r="Q122" s="275" t="str">
        <f>IF('Widia GP End Mill Recon Form'!AA112="YES","**","")</f>
        <v/>
      </c>
      <c r="R122" s="275"/>
      <c r="S122" s="275" t="str">
        <f>IF('Widia GP End Mill Recon Form'!Z112="YES","**","")</f>
        <v/>
      </c>
      <c r="T122" s="275"/>
      <c r="U122" s="276" t="str">
        <f>'Widia GP End Mill Recon Form'!AG112</f>
        <v/>
      </c>
      <c r="V122" s="276"/>
      <c r="W122" s="276"/>
      <c r="X122" s="276"/>
      <c r="Y122" s="276" t="str">
        <f>'Widia GP End Mill Recon Form'!AH112</f>
        <v/>
      </c>
      <c r="Z122" s="276"/>
      <c r="AA122" s="276"/>
      <c r="AB122" s="276"/>
      <c r="AC122" s="126" t="b">
        <f t="shared" si="2"/>
        <v>0</v>
      </c>
      <c r="AD122" s="20"/>
    </row>
    <row r="123" spans="1:30" ht="25.05" hidden="1" customHeight="1" x14ac:dyDescent="0.55000000000000004">
      <c r="A123" s="28"/>
      <c r="B123" s="274">
        <v>960</v>
      </c>
      <c r="C123" s="275"/>
      <c r="D123" s="277" t="str">
        <f>'Widia GP End Mill Recon Form'!T113</f>
        <v>EM 49/64"-1" (5+FL) (&gt;3xD) RECUBRIMIENTO PELOTA</v>
      </c>
      <c r="E123" s="277"/>
      <c r="F123" s="277"/>
      <c r="G123" s="277"/>
      <c r="H123" s="277"/>
      <c r="I123" s="277"/>
      <c r="J123" s="277"/>
      <c r="K123" s="275">
        <f>'Widia GP End Mill Recon Form'!S113</f>
        <v>3382009</v>
      </c>
      <c r="L123" s="275"/>
      <c r="M123" s="275"/>
      <c r="N123" s="278" t="str">
        <f>'Widia GP End Mill Recon Form'!AF113</f>
        <v/>
      </c>
      <c r="O123" s="275"/>
      <c r="P123" s="275"/>
      <c r="Q123" s="275" t="str">
        <f>IF('Widia GP End Mill Recon Form'!AA113="YES","**","")</f>
        <v/>
      </c>
      <c r="R123" s="275"/>
      <c r="S123" s="275" t="str">
        <f>IF('Widia GP End Mill Recon Form'!Z113="YES","**","")</f>
        <v/>
      </c>
      <c r="T123" s="275"/>
      <c r="U123" s="276" t="str">
        <f>'Widia GP End Mill Recon Form'!AG113</f>
        <v/>
      </c>
      <c r="V123" s="276"/>
      <c r="W123" s="276"/>
      <c r="X123" s="276"/>
      <c r="Y123" s="276" t="str">
        <f>'Widia GP End Mill Recon Form'!AH113</f>
        <v/>
      </c>
      <c r="Z123" s="276"/>
      <c r="AA123" s="276"/>
      <c r="AB123" s="276"/>
      <c r="AC123" s="126" t="b">
        <f t="shared" si="2"/>
        <v>0</v>
      </c>
      <c r="AD123" s="20"/>
    </row>
    <row r="124" spans="1:30" ht="25.05" hidden="1" customHeight="1" x14ac:dyDescent="0.55000000000000004">
      <c r="A124" s="28"/>
      <c r="B124" s="274">
        <v>970</v>
      </c>
      <c r="C124" s="275"/>
      <c r="D124" s="277" t="str">
        <f>'Widia GP End Mill Recon Form'!T114</f>
        <v>EM 1-1/4" (2/3/4FL) (&lt;=3xD) SIN RECUBRIMIENTO CUADRADO</v>
      </c>
      <c r="E124" s="277"/>
      <c r="F124" s="277"/>
      <c r="G124" s="277"/>
      <c r="H124" s="277"/>
      <c r="I124" s="277"/>
      <c r="J124" s="277"/>
      <c r="K124" s="275">
        <f>'Widia GP End Mill Recon Form'!S114</f>
        <v>3381851</v>
      </c>
      <c r="L124" s="275"/>
      <c r="M124" s="275"/>
      <c r="N124" s="278" t="str">
        <f>'Widia GP End Mill Recon Form'!AF114</f>
        <v/>
      </c>
      <c r="O124" s="275"/>
      <c r="P124" s="275"/>
      <c r="Q124" s="275" t="str">
        <f>IF('Widia GP End Mill Recon Form'!AA114="YES","**","")</f>
        <v/>
      </c>
      <c r="R124" s="275"/>
      <c r="S124" s="275" t="str">
        <f>IF('Widia GP End Mill Recon Form'!Z114="YES","**","")</f>
        <v/>
      </c>
      <c r="T124" s="275"/>
      <c r="U124" s="276" t="str">
        <f>'Widia GP End Mill Recon Form'!AG114</f>
        <v/>
      </c>
      <c r="V124" s="276"/>
      <c r="W124" s="276"/>
      <c r="X124" s="276"/>
      <c r="Y124" s="276" t="str">
        <f>'Widia GP End Mill Recon Form'!AH114</f>
        <v/>
      </c>
      <c r="Z124" s="276"/>
      <c r="AA124" s="276"/>
      <c r="AB124" s="276"/>
      <c r="AC124" s="126" t="b">
        <f t="shared" si="2"/>
        <v>0</v>
      </c>
      <c r="AD124" s="20"/>
    </row>
    <row r="125" spans="1:30" ht="25.05" hidden="1" customHeight="1" x14ac:dyDescent="0.55000000000000004">
      <c r="A125" s="28"/>
      <c r="B125" s="274">
        <v>980</v>
      </c>
      <c r="C125" s="275"/>
      <c r="D125" s="277" t="str">
        <f>'Widia GP End Mill Recon Form'!T115</f>
        <v>EM 1-1/4" (2/3/4FL) (&lt;=3xD) SIN RECUBRIMIENTO PELOTA</v>
      </c>
      <c r="E125" s="277"/>
      <c r="F125" s="277"/>
      <c r="G125" s="277"/>
      <c r="H125" s="277"/>
      <c r="I125" s="277"/>
      <c r="J125" s="277"/>
      <c r="K125" s="275">
        <f>'Widia GP End Mill Recon Form'!S115</f>
        <v>3381851</v>
      </c>
      <c r="L125" s="275"/>
      <c r="M125" s="275"/>
      <c r="N125" s="278" t="str">
        <f>'Widia GP End Mill Recon Form'!AF115</f>
        <v/>
      </c>
      <c r="O125" s="275"/>
      <c r="P125" s="275"/>
      <c r="Q125" s="275" t="str">
        <f>IF('Widia GP End Mill Recon Form'!AA115="YES","**","")</f>
        <v/>
      </c>
      <c r="R125" s="275"/>
      <c r="S125" s="275" t="str">
        <f>IF('Widia GP End Mill Recon Form'!Z115="YES","**","")</f>
        <v/>
      </c>
      <c r="T125" s="275"/>
      <c r="U125" s="276" t="str">
        <f>'Widia GP End Mill Recon Form'!AG115</f>
        <v/>
      </c>
      <c r="V125" s="276"/>
      <c r="W125" s="276"/>
      <c r="X125" s="276"/>
      <c r="Y125" s="276" t="str">
        <f>'Widia GP End Mill Recon Form'!AH115</f>
        <v/>
      </c>
      <c r="Z125" s="276"/>
      <c r="AA125" s="276"/>
      <c r="AB125" s="276"/>
      <c r="AC125" s="126" t="b">
        <f t="shared" si="2"/>
        <v>0</v>
      </c>
      <c r="AD125" s="20"/>
    </row>
    <row r="126" spans="1:30" ht="25.05" hidden="1" customHeight="1" x14ac:dyDescent="0.55000000000000004">
      <c r="A126" s="28"/>
      <c r="B126" s="274">
        <v>990</v>
      </c>
      <c r="C126" s="275"/>
      <c r="D126" s="277" t="str">
        <f>'Widia GP End Mill Recon Form'!T116</f>
        <v>EM 1-1/4" (2/3/4FL) (&lt;=3xD) RECUBRIMIENTO CUADRADO</v>
      </c>
      <c r="E126" s="277"/>
      <c r="F126" s="277"/>
      <c r="G126" s="277"/>
      <c r="H126" s="277"/>
      <c r="I126" s="277"/>
      <c r="J126" s="277"/>
      <c r="K126" s="275">
        <f>'Widia GP End Mill Recon Form'!S116</f>
        <v>3381888</v>
      </c>
      <c r="L126" s="275"/>
      <c r="M126" s="275"/>
      <c r="N126" s="278" t="str">
        <f>'Widia GP End Mill Recon Form'!AF116</f>
        <v/>
      </c>
      <c r="O126" s="275"/>
      <c r="P126" s="275"/>
      <c r="Q126" s="275" t="str">
        <f>IF('Widia GP End Mill Recon Form'!AA116="YES","**","")</f>
        <v/>
      </c>
      <c r="R126" s="275"/>
      <c r="S126" s="275" t="str">
        <f>IF('Widia GP End Mill Recon Form'!Z116="YES","**","")</f>
        <v/>
      </c>
      <c r="T126" s="275"/>
      <c r="U126" s="276" t="str">
        <f>'Widia GP End Mill Recon Form'!AG116</f>
        <v/>
      </c>
      <c r="V126" s="276"/>
      <c r="W126" s="276"/>
      <c r="X126" s="276"/>
      <c r="Y126" s="276" t="str">
        <f>'Widia GP End Mill Recon Form'!AH116</f>
        <v/>
      </c>
      <c r="Z126" s="276"/>
      <c r="AA126" s="276"/>
      <c r="AB126" s="276"/>
      <c r="AC126" s="126" t="b">
        <f t="shared" si="2"/>
        <v>0</v>
      </c>
      <c r="AD126" s="20"/>
    </row>
    <row r="127" spans="1:30" ht="25.05" hidden="1" customHeight="1" x14ac:dyDescent="0.55000000000000004">
      <c r="A127" s="28"/>
      <c r="B127" s="274">
        <v>1000</v>
      </c>
      <c r="C127" s="275"/>
      <c r="D127" s="277" t="str">
        <f>'Widia GP End Mill Recon Form'!T117</f>
        <v>EM 1-1/4" (2/3/4FL) (&lt;=3xD) RECUBRIMIENTO PELOTA</v>
      </c>
      <c r="E127" s="277"/>
      <c r="F127" s="277"/>
      <c r="G127" s="277"/>
      <c r="H127" s="277"/>
      <c r="I127" s="277"/>
      <c r="J127" s="277"/>
      <c r="K127" s="275">
        <f>'Widia GP End Mill Recon Form'!S117</f>
        <v>3381888</v>
      </c>
      <c r="L127" s="275"/>
      <c r="M127" s="275"/>
      <c r="N127" s="278" t="str">
        <f>'Widia GP End Mill Recon Form'!AF117</f>
        <v/>
      </c>
      <c r="O127" s="275"/>
      <c r="P127" s="275"/>
      <c r="Q127" s="275" t="str">
        <f>IF('Widia GP End Mill Recon Form'!AA117="YES","**","")</f>
        <v/>
      </c>
      <c r="R127" s="275"/>
      <c r="S127" s="275" t="str">
        <f>IF('Widia GP End Mill Recon Form'!Z117="YES","**","")</f>
        <v/>
      </c>
      <c r="T127" s="275"/>
      <c r="U127" s="276" t="str">
        <f>'Widia GP End Mill Recon Form'!AG117</f>
        <v/>
      </c>
      <c r="V127" s="276"/>
      <c r="W127" s="276"/>
      <c r="X127" s="276"/>
      <c r="Y127" s="276" t="str">
        <f>'Widia GP End Mill Recon Form'!AH117</f>
        <v/>
      </c>
      <c r="Z127" s="276"/>
      <c r="AA127" s="276"/>
      <c r="AB127" s="276"/>
      <c r="AC127" s="126" t="b">
        <f t="shared" si="2"/>
        <v>0</v>
      </c>
      <c r="AD127" s="20"/>
    </row>
    <row r="128" spans="1:30" ht="25.05" hidden="1" customHeight="1" x14ac:dyDescent="0.55000000000000004">
      <c r="A128" s="28"/>
      <c r="B128" s="274">
        <v>1010</v>
      </c>
      <c r="C128" s="275"/>
      <c r="D128" s="277" t="str">
        <f>'Widia GP End Mill Recon Form'!T118</f>
        <v>EM 1-1/4" (2/3/4FL) (&gt;3xD) SIN RECUBRIMIENTO CUADRADO</v>
      </c>
      <c r="E128" s="277"/>
      <c r="F128" s="277"/>
      <c r="G128" s="277"/>
      <c r="H128" s="277"/>
      <c r="I128" s="277"/>
      <c r="J128" s="277"/>
      <c r="K128" s="275">
        <f>'Widia GP End Mill Recon Form'!S118</f>
        <v>3381908</v>
      </c>
      <c r="L128" s="275"/>
      <c r="M128" s="275"/>
      <c r="N128" s="278" t="str">
        <f>'Widia GP End Mill Recon Form'!AF118</f>
        <v/>
      </c>
      <c r="O128" s="275"/>
      <c r="P128" s="275"/>
      <c r="Q128" s="275" t="str">
        <f>IF('Widia GP End Mill Recon Form'!AA118="YES","**","")</f>
        <v/>
      </c>
      <c r="R128" s="275"/>
      <c r="S128" s="275" t="str">
        <f>IF('Widia GP End Mill Recon Form'!Z118="YES","**","")</f>
        <v/>
      </c>
      <c r="T128" s="275"/>
      <c r="U128" s="276" t="str">
        <f>'Widia GP End Mill Recon Form'!AG118</f>
        <v/>
      </c>
      <c r="V128" s="276"/>
      <c r="W128" s="276"/>
      <c r="X128" s="276"/>
      <c r="Y128" s="276" t="str">
        <f>'Widia GP End Mill Recon Form'!AH118</f>
        <v/>
      </c>
      <c r="Z128" s="276"/>
      <c r="AA128" s="276"/>
      <c r="AB128" s="276"/>
      <c r="AC128" s="126" t="b">
        <f t="shared" si="2"/>
        <v>0</v>
      </c>
      <c r="AD128" s="20"/>
    </row>
    <row r="129" spans="1:30" ht="25.05" hidden="1" customHeight="1" x14ac:dyDescent="0.55000000000000004">
      <c r="A129" s="28"/>
      <c r="B129" s="274">
        <v>1020</v>
      </c>
      <c r="C129" s="275"/>
      <c r="D129" s="277" t="str">
        <f>'Widia GP End Mill Recon Form'!T119</f>
        <v>EM 1-1/4" (2/3/4FL) (&gt;3xD) SIN RECUBRIMIENTO PELOTA</v>
      </c>
      <c r="E129" s="277"/>
      <c r="F129" s="277"/>
      <c r="G129" s="277"/>
      <c r="H129" s="277"/>
      <c r="I129" s="277"/>
      <c r="J129" s="277"/>
      <c r="K129" s="275">
        <f>'Widia GP End Mill Recon Form'!S119</f>
        <v>3381908</v>
      </c>
      <c r="L129" s="275"/>
      <c r="M129" s="275"/>
      <c r="N129" s="278" t="str">
        <f>'Widia GP End Mill Recon Form'!AF119</f>
        <v/>
      </c>
      <c r="O129" s="275"/>
      <c r="P129" s="275"/>
      <c r="Q129" s="275" t="str">
        <f>IF('Widia GP End Mill Recon Form'!AA119="YES","**","")</f>
        <v/>
      </c>
      <c r="R129" s="275"/>
      <c r="S129" s="275" t="str">
        <f>IF('Widia GP End Mill Recon Form'!Z119="YES","**","")</f>
        <v/>
      </c>
      <c r="T129" s="275"/>
      <c r="U129" s="276" t="str">
        <f>'Widia GP End Mill Recon Form'!AG119</f>
        <v/>
      </c>
      <c r="V129" s="276"/>
      <c r="W129" s="276"/>
      <c r="X129" s="276"/>
      <c r="Y129" s="276" t="str">
        <f>'Widia GP End Mill Recon Form'!AH119</f>
        <v/>
      </c>
      <c r="Z129" s="276"/>
      <c r="AA129" s="276"/>
      <c r="AB129" s="276"/>
      <c r="AC129" s="126" t="b">
        <f t="shared" si="2"/>
        <v>0</v>
      </c>
      <c r="AD129" s="20"/>
    </row>
    <row r="130" spans="1:30" ht="25.05" hidden="1" customHeight="1" x14ac:dyDescent="0.55000000000000004">
      <c r="A130" s="28"/>
      <c r="B130" s="274">
        <v>1030</v>
      </c>
      <c r="C130" s="275"/>
      <c r="D130" s="277" t="str">
        <f>'Widia GP End Mill Recon Form'!T120</f>
        <v>EM 1-1/4" (2/3/4FL) (&gt;3xD) RECUBRIMIENTO CUADRADO</v>
      </c>
      <c r="E130" s="277"/>
      <c r="F130" s="277"/>
      <c r="G130" s="277"/>
      <c r="H130" s="277"/>
      <c r="I130" s="277"/>
      <c r="J130" s="277"/>
      <c r="K130" s="275">
        <f>'Widia GP End Mill Recon Form'!S120</f>
        <v>3381966</v>
      </c>
      <c r="L130" s="275"/>
      <c r="M130" s="275"/>
      <c r="N130" s="278" t="str">
        <f>'Widia GP End Mill Recon Form'!AF120</f>
        <v/>
      </c>
      <c r="O130" s="275"/>
      <c r="P130" s="275"/>
      <c r="Q130" s="275" t="str">
        <f>IF('Widia GP End Mill Recon Form'!AA120="YES","**","")</f>
        <v/>
      </c>
      <c r="R130" s="275"/>
      <c r="S130" s="275" t="str">
        <f>IF('Widia GP End Mill Recon Form'!Z120="YES","**","")</f>
        <v/>
      </c>
      <c r="T130" s="275"/>
      <c r="U130" s="276" t="str">
        <f>'Widia GP End Mill Recon Form'!AG120</f>
        <v/>
      </c>
      <c r="V130" s="276"/>
      <c r="W130" s="276"/>
      <c r="X130" s="276"/>
      <c r="Y130" s="276" t="str">
        <f>'Widia GP End Mill Recon Form'!AH120</f>
        <v/>
      </c>
      <c r="Z130" s="276"/>
      <c r="AA130" s="276"/>
      <c r="AB130" s="276"/>
      <c r="AC130" s="126" t="b">
        <f t="shared" si="2"/>
        <v>0</v>
      </c>
      <c r="AD130" s="20"/>
    </row>
    <row r="131" spans="1:30" ht="25.05" hidden="1" customHeight="1" x14ac:dyDescent="0.55000000000000004">
      <c r="A131" s="28"/>
      <c r="B131" s="274">
        <v>1040</v>
      </c>
      <c r="C131" s="275"/>
      <c r="D131" s="277" t="str">
        <f>'Widia GP End Mill Recon Form'!T121</f>
        <v>EM 1-1/4" (2/3/4FL) (&gt;3xD) RECUBRIMIENTO PELOTA</v>
      </c>
      <c r="E131" s="277"/>
      <c r="F131" s="277"/>
      <c r="G131" s="277"/>
      <c r="H131" s="277"/>
      <c r="I131" s="277"/>
      <c r="J131" s="277"/>
      <c r="K131" s="275">
        <f>'Widia GP End Mill Recon Form'!S121</f>
        <v>3381966</v>
      </c>
      <c r="L131" s="275"/>
      <c r="M131" s="275"/>
      <c r="N131" s="278" t="str">
        <f>'Widia GP End Mill Recon Form'!AF121</f>
        <v/>
      </c>
      <c r="O131" s="275"/>
      <c r="P131" s="275"/>
      <c r="Q131" s="275" t="str">
        <f>IF('Widia GP End Mill Recon Form'!AA121="YES","**","")</f>
        <v/>
      </c>
      <c r="R131" s="275"/>
      <c r="S131" s="275" t="str">
        <f>IF('Widia GP End Mill Recon Form'!Z121="YES","**","")</f>
        <v/>
      </c>
      <c r="T131" s="275"/>
      <c r="U131" s="276" t="str">
        <f>'Widia GP End Mill Recon Form'!AG121</f>
        <v/>
      </c>
      <c r="V131" s="276"/>
      <c r="W131" s="276"/>
      <c r="X131" s="276"/>
      <c r="Y131" s="276" t="str">
        <f>'Widia GP End Mill Recon Form'!AH121</f>
        <v/>
      </c>
      <c r="Z131" s="276"/>
      <c r="AA131" s="276"/>
      <c r="AB131" s="276"/>
      <c r="AC131" s="126" t="b">
        <f t="shared" si="2"/>
        <v>0</v>
      </c>
      <c r="AD131" s="20"/>
    </row>
    <row r="132" spans="1:30" ht="25.05" hidden="1" customHeight="1" x14ac:dyDescent="0.55000000000000004">
      <c r="A132" s="28"/>
      <c r="B132" s="274">
        <v>1050</v>
      </c>
      <c r="C132" s="275"/>
      <c r="D132" s="277" t="str">
        <f>'Widia GP End Mill Recon Form'!T122</f>
        <v>EM 1-1/4" (5+FL) (&lt;=3xD) SIN RECUBRIMIENTO CUADRADO</v>
      </c>
      <c r="E132" s="277"/>
      <c r="F132" s="277"/>
      <c r="G132" s="277"/>
      <c r="H132" s="277"/>
      <c r="I132" s="277"/>
      <c r="J132" s="277"/>
      <c r="K132" s="275">
        <f>'Widia GP End Mill Recon Form'!S122</f>
        <v>3381985</v>
      </c>
      <c r="L132" s="275"/>
      <c r="M132" s="275"/>
      <c r="N132" s="278" t="str">
        <f>'Widia GP End Mill Recon Form'!AF122</f>
        <v/>
      </c>
      <c r="O132" s="275"/>
      <c r="P132" s="275"/>
      <c r="Q132" s="275" t="str">
        <f>IF('Widia GP End Mill Recon Form'!AA122="YES","**","")</f>
        <v/>
      </c>
      <c r="R132" s="275"/>
      <c r="S132" s="275" t="str">
        <f>IF('Widia GP End Mill Recon Form'!Z122="YES","**","")</f>
        <v/>
      </c>
      <c r="T132" s="275"/>
      <c r="U132" s="276" t="str">
        <f>'Widia GP End Mill Recon Form'!AG122</f>
        <v/>
      </c>
      <c r="V132" s="276"/>
      <c r="W132" s="276"/>
      <c r="X132" s="276"/>
      <c r="Y132" s="276" t="str">
        <f>'Widia GP End Mill Recon Form'!AH122</f>
        <v/>
      </c>
      <c r="Z132" s="276"/>
      <c r="AA132" s="276"/>
      <c r="AB132" s="276"/>
      <c r="AC132" s="126" t="b">
        <f t="shared" si="2"/>
        <v>0</v>
      </c>
      <c r="AD132" s="20"/>
    </row>
    <row r="133" spans="1:30" ht="25.05" hidden="1" customHeight="1" x14ac:dyDescent="0.55000000000000004">
      <c r="A133" s="28"/>
      <c r="B133" s="274">
        <v>1060</v>
      </c>
      <c r="C133" s="275"/>
      <c r="D133" s="277" t="str">
        <f>'Widia GP End Mill Recon Form'!T123</f>
        <v>EM 1-1/4" (5+FL) (&lt;=3xD) SIN RECUBRIMIENTO PELOTA</v>
      </c>
      <c r="E133" s="277"/>
      <c r="F133" s="277"/>
      <c r="G133" s="277"/>
      <c r="H133" s="277"/>
      <c r="I133" s="277"/>
      <c r="J133" s="277"/>
      <c r="K133" s="275">
        <f>'Widia GP End Mill Recon Form'!S123</f>
        <v>3381985</v>
      </c>
      <c r="L133" s="275"/>
      <c r="M133" s="275"/>
      <c r="N133" s="278" t="str">
        <f>'Widia GP End Mill Recon Form'!AF123</f>
        <v/>
      </c>
      <c r="O133" s="275"/>
      <c r="P133" s="275"/>
      <c r="Q133" s="275" t="str">
        <f>IF('Widia GP End Mill Recon Form'!AA123="YES","**","")</f>
        <v/>
      </c>
      <c r="R133" s="275"/>
      <c r="S133" s="275" t="str">
        <f>IF('Widia GP End Mill Recon Form'!Z123="YES","**","")</f>
        <v/>
      </c>
      <c r="T133" s="275"/>
      <c r="U133" s="276" t="str">
        <f>'Widia GP End Mill Recon Form'!AG123</f>
        <v/>
      </c>
      <c r="V133" s="276"/>
      <c r="W133" s="276"/>
      <c r="X133" s="276"/>
      <c r="Y133" s="276" t="str">
        <f>'Widia GP End Mill Recon Form'!AH123</f>
        <v/>
      </c>
      <c r="Z133" s="276"/>
      <c r="AA133" s="276"/>
      <c r="AB133" s="276"/>
      <c r="AC133" s="126" t="b">
        <f t="shared" si="2"/>
        <v>0</v>
      </c>
      <c r="AD133" s="20"/>
    </row>
    <row r="134" spans="1:30" ht="25.05" hidden="1" customHeight="1" x14ac:dyDescent="0.55000000000000004">
      <c r="A134" s="28"/>
      <c r="B134" s="274">
        <v>1070</v>
      </c>
      <c r="C134" s="275"/>
      <c r="D134" s="277" t="str">
        <f>'Widia GP End Mill Recon Form'!T124</f>
        <v>EM 1-1/4" (5+FL) (&lt;=3xD) RECUBRIMIENTO CUADRADO</v>
      </c>
      <c r="E134" s="277"/>
      <c r="F134" s="277"/>
      <c r="G134" s="277"/>
      <c r="H134" s="277"/>
      <c r="I134" s="277"/>
      <c r="J134" s="277"/>
      <c r="K134" s="275">
        <f>'Widia GP End Mill Recon Form'!S124</f>
        <v>3381995</v>
      </c>
      <c r="L134" s="275"/>
      <c r="M134" s="275"/>
      <c r="N134" s="278" t="str">
        <f>'Widia GP End Mill Recon Form'!AF124</f>
        <v/>
      </c>
      <c r="O134" s="275"/>
      <c r="P134" s="275"/>
      <c r="Q134" s="275" t="str">
        <f>IF('Widia GP End Mill Recon Form'!AA124="YES","**","")</f>
        <v/>
      </c>
      <c r="R134" s="275"/>
      <c r="S134" s="275" t="str">
        <f>IF('Widia GP End Mill Recon Form'!Z124="YES","**","")</f>
        <v/>
      </c>
      <c r="T134" s="275"/>
      <c r="U134" s="276" t="str">
        <f>'Widia GP End Mill Recon Form'!AG124</f>
        <v/>
      </c>
      <c r="V134" s="276"/>
      <c r="W134" s="276"/>
      <c r="X134" s="276"/>
      <c r="Y134" s="276" t="str">
        <f>'Widia GP End Mill Recon Form'!AH124</f>
        <v/>
      </c>
      <c r="Z134" s="276"/>
      <c r="AA134" s="276"/>
      <c r="AB134" s="276"/>
      <c r="AC134" s="126" t="b">
        <f t="shared" si="2"/>
        <v>0</v>
      </c>
      <c r="AD134" s="20"/>
    </row>
    <row r="135" spans="1:30" ht="25.05" hidden="1" customHeight="1" x14ac:dyDescent="0.55000000000000004">
      <c r="A135" s="28"/>
      <c r="B135" s="274">
        <v>1080</v>
      </c>
      <c r="C135" s="275"/>
      <c r="D135" s="277" t="str">
        <f>'Widia GP End Mill Recon Form'!T125</f>
        <v>EM 1-1/4" (5+FL) (&lt;=3xD) RECUBRIMIENTO PELOTA</v>
      </c>
      <c r="E135" s="277"/>
      <c r="F135" s="277"/>
      <c r="G135" s="277"/>
      <c r="H135" s="277"/>
      <c r="I135" s="277"/>
      <c r="J135" s="277"/>
      <c r="K135" s="275">
        <f>'Widia GP End Mill Recon Form'!S125</f>
        <v>3381995</v>
      </c>
      <c r="L135" s="275"/>
      <c r="M135" s="275"/>
      <c r="N135" s="278" t="str">
        <f>'Widia GP End Mill Recon Form'!AF125</f>
        <v/>
      </c>
      <c r="O135" s="275"/>
      <c r="P135" s="275"/>
      <c r="Q135" s="275" t="str">
        <f>IF('Widia GP End Mill Recon Form'!AA125="YES","**","")</f>
        <v/>
      </c>
      <c r="R135" s="275"/>
      <c r="S135" s="275" t="str">
        <f>IF('Widia GP End Mill Recon Form'!Z125="YES","**","")</f>
        <v/>
      </c>
      <c r="T135" s="275"/>
      <c r="U135" s="276" t="str">
        <f>'Widia GP End Mill Recon Form'!AG125</f>
        <v/>
      </c>
      <c r="V135" s="276"/>
      <c r="W135" s="276"/>
      <c r="X135" s="276"/>
      <c r="Y135" s="276" t="str">
        <f>'Widia GP End Mill Recon Form'!AH125</f>
        <v/>
      </c>
      <c r="Z135" s="276"/>
      <c r="AA135" s="276"/>
      <c r="AB135" s="276"/>
      <c r="AC135" s="126" t="b">
        <f t="shared" si="2"/>
        <v>0</v>
      </c>
      <c r="AD135" s="20"/>
    </row>
    <row r="136" spans="1:30" ht="25.05" hidden="1" customHeight="1" x14ac:dyDescent="0.55000000000000004">
      <c r="A136" s="28"/>
      <c r="B136" s="274">
        <v>1090</v>
      </c>
      <c r="C136" s="275"/>
      <c r="D136" s="277" t="str">
        <f>'Widia GP End Mill Recon Form'!T126</f>
        <v>EM 1-1/4" (5+FL) (&gt;3xD) SIN RECUBRIMIENTO CUADRADO</v>
      </c>
      <c r="E136" s="277"/>
      <c r="F136" s="277"/>
      <c r="G136" s="277"/>
      <c r="H136" s="277"/>
      <c r="I136" s="277"/>
      <c r="J136" s="277"/>
      <c r="K136" s="275">
        <f>'Widia GP End Mill Recon Form'!S126</f>
        <v>3382003</v>
      </c>
      <c r="L136" s="275"/>
      <c r="M136" s="275"/>
      <c r="N136" s="278" t="str">
        <f>'Widia GP End Mill Recon Form'!AF126</f>
        <v/>
      </c>
      <c r="O136" s="275"/>
      <c r="P136" s="275"/>
      <c r="Q136" s="275" t="str">
        <f>IF('Widia GP End Mill Recon Form'!AA126="YES","**","")</f>
        <v/>
      </c>
      <c r="R136" s="275"/>
      <c r="S136" s="275" t="str">
        <f>IF('Widia GP End Mill Recon Form'!Z126="YES","**","")</f>
        <v/>
      </c>
      <c r="T136" s="275"/>
      <c r="U136" s="276" t="str">
        <f>'Widia GP End Mill Recon Form'!AG126</f>
        <v/>
      </c>
      <c r="V136" s="276"/>
      <c r="W136" s="276"/>
      <c r="X136" s="276"/>
      <c r="Y136" s="276" t="str">
        <f>'Widia GP End Mill Recon Form'!AH126</f>
        <v/>
      </c>
      <c r="Z136" s="276"/>
      <c r="AA136" s="276"/>
      <c r="AB136" s="276"/>
      <c r="AC136" s="126" t="b">
        <f t="shared" si="2"/>
        <v>0</v>
      </c>
      <c r="AD136" s="20"/>
    </row>
    <row r="137" spans="1:30" ht="25.05" hidden="1" customHeight="1" x14ac:dyDescent="0.55000000000000004">
      <c r="A137" s="28"/>
      <c r="B137" s="274">
        <v>1100</v>
      </c>
      <c r="C137" s="275"/>
      <c r="D137" s="277" t="str">
        <f>'Widia GP End Mill Recon Form'!T127</f>
        <v>EM 1-1/4" (5+FL) (&gt;3xD) SIN RECUBRIMIENTO PELOTA</v>
      </c>
      <c r="E137" s="277"/>
      <c r="F137" s="277"/>
      <c r="G137" s="277"/>
      <c r="H137" s="277"/>
      <c r="I137" s="277"/>
      <c r="J137" s="277"/>
      <c r="K137" s="275">
        <f>'Widia GP End Mill Recon Form'!S127</f>
        <v>3382003</v>
      </c>
      <c r="L137" s="275"/>
      <c r="M137" s="275"/>
      <c r="N137" s="278" t="str">
        <f>'Widia GP End Mill Recon Form'!AF127</f>
        <v/>
      </c>
      <c r="O137" s="275"/>
      <c r="P137" s="275"/>
      <c r="Q137" s="275" t="str">
        <f>IF('Widia GP End Mill Recon Form'!AA127="YES","**","")</f>
        <v/>
      </c>
      <c r="R137" s="275"/>
      <c r="S137" s="275" t="str">
        <f>IF('Widia GP End Mill Recon Form'!Z127="YES","**","")</f>
        <v/>
      </c>
      <c r="T137" s="275"/>
      <c r="U137" s="276" t="str">
        <f>'Widia GP End Mill Recon Form'!AG127</f>
        <v/>
      </c>
      <c r="V137" s="276"/>
      <c r="W137" s="276"/>
      <c r="X137" s="276"/>
      <c r="Y137" s="276" t="str">
        <f>'Widia GP End Mill Recon Form'!AH127</f>
        <v/>
      </c>
      <c r="Z137" s="276"/>
      <c r="AA137" s="276"/>
      <c r="AB137" s="276"/>
      <c r="AC137" s="126" t="b">
        <f t="shared" si="2"/>
        <v>0</v>
      </c>
      <c r="AD137" s="20"/>
    </row>
    <row r="138" spans="1:30" ht="25.05" hidden="1" customHeight="1" x14ac:dyDescent="0.55000000000000004">
      <c r="A138" s="28"/>
      <c r="B138" s="274">
        <v>1110</v>
      </c>
      <c r="C138" s="275"/>
      <c r="D138" s="277" t="str">
        <f>'Widia GP End Mill Recon Form'!T128</f>
        <v>EM 1-1/4" (5+FL) (&gt;3xD) RECUBRIMIENTO CUADRADO</v>
      </c>
      <c r="E138" s="277"/>
      <c r="F138" s="277"/>
      <c r="G138" s="277"/>
      <c r="H138" s="277"/>
      <c r="I138" s="277"/>
      <c r="J138" s="277"/>
      <c r="K138" s="275">
        <f>'Widia GP End Mill Recon Form'!S128</f>
        <v>3382010</v>
      </c>
      <c r="L138" s="275"/>
      <c r="M138" s="275"/>
      <c r="N138" s="278" t="str">
        <f>'Widia GP End Mill Recon Form'!AF128</f>
        <v/>
      </c>
      <c r="O138" s="275"/>
      <c r="P138" s="275"/>
      <c r="Q138" s="275" t="str">
        <f>IF('Widia GP End Mill Recon Form'!AA128="YES","**","")</f>
        <v/>
      </c>
      <c r="R138" s="275"/>
      <c r="S138" s="275" t="str">
        <f>IF('Widia GP End Mill Recon Form'!Z128="YES","**","")</f>
        <v/>
      </c>
      <c r="T138" s="275"/>
      <c r="U138" s="276" t="str">
        <f>'Widia GP End Mill Recon Form'!AG128</f>
        <v/>
      </c>
      <c r="V138" s="276"/>
      <c r="W138" s="276"/>
      <c r="X138" s="276"/>
      <c r="Y138" s="276" t="str">
        <f>'Widia GP End Mill Recon Form'!AH128</f>
        <v/>
      </c>
      <c r="Z138" s="276"/>
      <c r="AA138" s="276"/>
      <c r="AB138" s="276"/>
      <c r="AC138" s="126" t="b">
        <f t="shared" si="2"/>
        <v>0</v>
      </c>
      <c r="AD138" s="20"/>
    </row>
    <row r="139" spans="1:30" ht="25.05" hidden="1" customHeight="1" x14ac:dyDescent="0.55000000000000004">
      <c r="A139" s="28"/>
      <c r="B139" s="274">
        <v>1120</v>
      </c>
      <c r="C139" s="275"/>
      <c r="D139" s="277" t="str">
        <f>'Widia GP End Mill Recon Form'!T129</f>
        <v>EM 1-1/4" (5+FL) (&gt;3xD) RECUBRIMIENTO PELOTA</v>
      </c>
      <c r="E139" s="277"/>
      <c r="F139" s="277"/>
      <c r="G139" s="277"/>
      <c r="H139" s="277"/>
      <c r="I139" s="277"/>
      <c r="J139" s="277"/>
      <c r="K139" s="275">
        <f>'Widia GP End Mill Recon Form'!S129</f>
        <v>3382010</v>
      </c>
      <c r="L139" s="275"/>
      <c r="M139" s="275"/>
      <c r="N139" s="278" t="str">
        <f>'Widia GP End Mill Recon Form'!AF129</f>
        <v/>
      </c>
      <c r="O139" s="275"/>
      <c r="P139" s="275"/>
      <c r="Q139" s="275" t="str">
        <f>IF('Widia GP End Mill Recon Form'!AA129="YES","**","")</f>
        <v/>
      </c>
      <c r="R139" s="275"/>
      <c r="S139" s="275" t="str">
        <f>IF('Widia GP End Mill Recon Form'!Z129="YES","**","")</f>
        <v/>
      </c>
      <c r="T139" s="275"/>
      <c r="U139" s="276" t="str">
        <f>'Widia GP End Mill Recon Form'!AG129</f>
        <v/>
      </c>
      <c r="V139" s="276"/>
      <c r="W139" s="276"/>
      <c r="X139" s="276"/>
      <c r="Y139" s="276" t="str">
        <f>'Widia GP End Mill Recon Form'!AH129</f>
        <v/>
      </c>
      <c r="Z139" s="276"/>
      <c r="AA139" s="276"/>
      <c r="AB139" s="276"/>
      <c r="AC139" s="126" t="b">
        <f t="shared" si="2"/>
        <v>0</v>
      </c>
      <c r="AD139" s="20"/>
    </row>
    <row r="140" spans="1:30" ht="6" customHeight="1" thickBot="1" x14ac:dyDescent="0.6">
      <c r="A140" s="28"/>
      <c r="B140" s="28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0"/>
    </row>
    <row r="141" spans="1:30" ht="19.95" customHeight="1" thickBot="1" x14ac:dyDescent="0.6">
      <c r="A141" s="28"/>
      <c r="B141" s="28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343">
        <f>SUM(Y28:AB139)</f>
        <v>0</v>
      </c>
      <c r="Z141" s="344"/>
      <c r="AA141" s="344"/>
      <c r="AB141" s="345"/>
      <c r="AC141" s="124"/>
      <c r="AD141" s="20"/>
    </row>
    <row r="142" spans="1:30" ht="4.8" customHeight="1" thickBot="1" x14ac:dyDescent="0.6">
      <c r="A142" s="81"/>
      <c r="B142" s="81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31"/>
    </row>
    <row r="143" spans="1:30" x14ac:dyDescent="0.55000000000000004">
      <c r="B143" s="85" t="str">
        <f>'Widia GP End Mill Recon Form'!A56</f>
        <v>Revision:  20210407-JTD</v>
      </c>
    </row>
    <row r="144" spans="1:30" ht="5.4" customHeight="1" x14ac:dyDescent="0.55000000000000004"/>
  </sheetData>
  <sheetProtection algorithmName="SHA-512" hashValue="Fa1IcSFoWf53z3g8uXu5TC5wOg22fbDdIqE9hNyw+SFHanjDAdtsece7x74UqhCW4URxy/J7hpQpK7ZSJGwxdg==" saltValue="pU7uYo1GSrMzyA1btP5efA==" spinCount="100000" sheet="1" objects="1" scenarios="1" autoFilter="0"/>
  <autoFilter ref="AC27:AC139" xr:uid="{8C8582FC-317C-4F3D-A6EE-D5F847403F6C}">
    <filterColumn colId="0">
      <filters>
        <filter val="TRUE"/>
      </filters>
    </filterColumn>
  </autoFilter>
  <mergeCells count="934">
    <mergeCell ref="AC25:AC26"/>
    <mergeCell ref="B27:T27"/>
    <mergeCell ref="AC19:AD24"/>
    <mergeCell ref="Y141:AB141"/>
    <mergeCell ref="Y74:AB74"/>
    <mergeCell ref="D74:J74"/>
    <mergeCell ref="K74:M74"/>
    <mergeCell ref="N74:P74"/>
    <mergeCell ref="Q74:R74"/>
    <mergeCell ref="S74:T74"/>
    <mergeCell ref="U74:X74"/>
    <mergeCell ref="Y72:AB72"/>
    <mergeCell ref="D73:J73"/>
    <mergeCell ref="K73:M73"/>
    <mergeCell ref="N73:P73"/>
    <mergeCell ref="Q73:R73"/>
    <mergeCell ref="S73:T73"/>
    <mergeCell ref="U73:X73"/>
    <mergeCell ref="Y73:AB73"/>
    <mergeCell ref="D72:J72"/>
    <mergeCell ref="K72:M72"/>
    <mergeCell ref="N72:P72"/>
    <mergeCell ref="Q72:R72"/>
    <mergeCell ref="S72:T72"/>
    <mergeCell ref="U72:X72"/>
    <mergeCell ref="Y70:AB70"/>
    <mergeCell ref="D71:J71"/>
    <mergeCell ref="K71:M71"/>
    <mergeCell ref="N71:P71"/>
    <mergeCell ref="Q71:R71"/>
    <mergeCell ref="S71:T71"/>
    <mergeCell ref="U71:X71"/>
    <mergeCell ref="Y71:AB71"/>
    <mergeCell ref="D70:J70"/>
    <mergeCell ref="K70:M70"/>
    <mergeCell ref="N70:P70"/>
    <mergeCell ref="Q70:R70"/>
    <mergeCell ref="S70:T70"/>
    <mergeCell ref="U70:X70"/>
    <mergeCell ref="Y68:AB68"/>
    <mergeCell ref="D69:J69"/>
    <mergeCell ref="K69:M69"/>
    <mergeCell ref="N69:P69"/>
    <mergeCell ref="Q69:R69"/>
    <mergeCell ref="S69:T69"/>
    <mergeCell ref="U69:X69"/>
    <mergeCell ref="Y69:AB69"/>
    <mergeCell ref="D68:J68"/>
    <mergeCell ref="K68:M68"/>
    <mergeCell ref="N68:P68"/>
    <mergeCell ref="Q68:R68"/>
    <mergeCell ref="S68:T68"/>
    <mergeCell ref="U68:X68"/>
    <mergeCell ref="Y66:AB66"/>
    <mergeCell ref="D67:J67"/>
    <mergeCell ref="K67:M67"/>
    <mergeCell ref="N67:P67"/>
    <mergeCell ref="Q67:R67"/>
    <mergeCell ref="S67:T67"/>
    <mergeCell ref="U67:X67"/>
    <mergeCell ref="Y67:AB67"/>
    <mergeCell ref="D66:J66"/>
    <mergeCell ref="K66:M66"/>
    <mergeCell ref="N66:P66"/>
    <mergeCell ref="Q66:R66"/>
    <mergeCell ref="S66:T66"/>
    <mergeCell ref="U66:X66"/>
    <mergeCell ref="Y64:AB64"/>
    <mergeCell ref="D65:J65"/>
    <mergeCell ref="K65:M65"/>
    <mergeCell ref="N65:P65"/>
    <mergeCell ref="Q65:R65"/>
    <mergeCell ref="S65:T65"/>
    <mergeCell ref="U65:X65"/>
    <mergeCell ref="Y65:AB65"/>
    <mergeCell ref="D64:J64"/>
    <mergeCell ref="K64:M64"/>
    <mergeCell ref="N64:P64"/>
    <mergeCell ref="Q64:R64"/>
    <mergeCell ref="S64:T64"/>
    <mergeCell ref="U64:X64"/>
    <mergeCell ref="Y62:AB62"/>
    <mergeCell ref="D63:J63"/>
    <mergeCell ref="K63:M63"/>
    <mergeCell ref="N63:P63"/>
    <mergeCell ref="Q63:R63"/>
    <mergeCell ref="S63:T63"/>
    <mergeCell ref="U63:X63"/>
    <mergeCell ref="Y63:AB63"/>
    <mergeCell ref="D62:J62"/>
    <mergeCell ref="K62:M62"/>
    <mergeCell ref="N62:P62"/>
    <mergeCell ref="Q62:R62"/>
    <mergeCell ref="S62:T62"/>
    <mergeCell ref="U62:X62"/>
    <mergeCell ref="Y60:AB60"/>
    <mergeCell ref="D61:J61"/>
    <mergeCell ref="K61:M61"/>
    <mergeCell ref="N61:P61"/>
    <mergeCell ref="Q61:R61"/>
    <mergeCell ref="S61:T61"/>
    <mergeCell ref="U61:X61"/>
    <mergeCell ref="Y61:AB61"/>
    <mergeCell ref="D60:J60"/>
    <mergeCell ref="K60:M60"/>
    <mergeCell ref="N60:P60"/>
    <mergeCell ref="Q60:R60"/>
    <mergeCell ref="S60:T60"/>
    <mergeCell ref="U60:X60"/>
    <mergeCell ref="Y58:AB58"/>
    <mergeCell ref="D59:J59"/>
    <mergeCell ref="K59:M59"/>
    <mergeCell ref="N59:P59"/>
    <mergeCell ref="Q59:R59"/>
    <mergeCell ref="S59:T59"/>
    <mergeCell ref="U59:X59"/>
    <mergeCell ref="Y59:AB59"/>
    <mergeCell ref="D58:J58"/>
    <mergeCell ref="K58:M58"/>
    <mergeCell ref="N58:P58"/>
    <mergeCell ref="Q58:R58"/>
    <mergeCell ref="S58:T58"/>
    <mergeCell ref="U58:X58"/>
    <mergeCell ref="Y56:AB56"/>
    <mergeCell ref="D57:J57"/>
    <mergeCell ref="K57:M57"/>
    <mergeCell ref="N57:P57"/>
    <mergeCell ref="Q57:R57"/>
    <mergeCell ref="S57:T57"/>
    <mergeCell ref="U57:X57"/>
    <mergeCell ref="Y57:AB57"/>
    <mergeCell ref="D56:J56"/>
    <mergeCell ref="K56:M56"/>
    <mergeCell ref="N56:P56"/>
    <mergeCell ref="Q56:R56"/>
    <mergeCell ref="S56:T56"/>
    <mergeCell ref="U56:X56"/>
    <mergeCell ref="Y54:AB54"/>
    <mergeCell ref="D55:J55"/>
    <mergeCell ref="K55:M55"/>
    <mergeCell ref="N55:P55"/>
    <mergeCell ref="Q55:R55"/>
    <mergeCell ref="S55:T55"/>
    <mergeCell ref="U55:X55"/>
    <mergeCell ref="Y55:AB55"/>
    <mergeCell ref="D54:J54"/>
    <mergeCell ref="K54:M54"/>
    <mergeCell ref="N54:P54"/>
    <mergeCell ref="Q54:R54"/>
    <mergeCell ref="S54:T54"/>
    <mergeCell ref="U54:X54"/>
    <mergeCell ref="Y52:AB52"/>
    <mergeCell ref="D53:J53"/>
    <mergeCell ref="K53:M53"/>
    <mergeCell ref="N53:P53"/>
    <mergeCell ref="Q53:R53"/>
    <mergeCell ref="S53:T53"/>
    <mergeCell ref="U53:X53"/>
    <mergeCell ref="Y53:AB53"/>
    <mergeCell ref="D52:J52"/>
    <mergeCell ref="K52:M52"/>
    <mergeCell ref="N52:P52"/>
    <mergeCell ref="Q52:R52"/>
    <mergeCell ref="S52:T52"/>
    <mergeCell ref="U52:X52"/>
    <mergeCell ref="Y50:AB50"/>
    <mergeCell ref="D51:J51"/>
    <mergeCell ref="K51:M51"/>
    <mergeCell ref="N51:P51"/>
    <mergeCell ref="Q51:R51"/>
    <mergeCell ref="S51:T51"/>
    <mergeCell ref="U51:X51"/>
    <mergeCell ref="Y51:AB51"/>
    <mergeCell ref="D50:J50"/>
    <mergeCell ref="K50:M50"/>
    <mergeCell ref="N50:P50"/>
    <mergeCell ref="Q50:R50"/>
    <mergeCell ref="S50:T50"/>
    <mergeCell ref="U50:X50"/>
    <mergeCell ref="Y48:AB48"/>
    <mergeCell ref="D49:J49"/>
    <mergeCell ref="K49:M49"/>
    <mergeCell ref="N49:P49"/>
    <mergeCell ref="Q49:R49"/>
    <mergeCell ref="S49:T49"/>
    <mergeCell ref="U49:X49"/>
    <mergeCell ref="Y49:AB49"/>
    <mergeCell ref="D48:J48"/>
    <mergeCell ref="K48:M48"/>
    <mergeCell ref="N48:P48"/>
    <mergeCell ref="Q48:R48"/>
    <mergeCell ref="S48:T48"/>
    <mergeCell ref="U48:X48"/>
    <mergeCell ref="Y46:AB46"/>
    <mergeCell ref="D47:J47"/>
    <mergeCell ref="K47:M47"/>
    <mergeCell ref="N47:P47"/>
    <mergeCell ref="Q47:R47"/>
    <mergeCell ref="S47:T47"/>
    <mergeCell ref="U47:X47"/>
    <mergeCell ref="Y47:AB47"/>
    <mergeCell ref="D46:J46"/>
    <mergeCell ref="K46:M46"/>
    <mergeCell ref="N46:P46"/>
    <mergeCell ref="Q46:R46"/>
    <mergeCell ref="S46:T46"/>
    <mergeCell ref="U46:X46"/>
    <mergeCell ref="Y44:AB44"/>
    <mergeCell ref="D45:J45"/>
    <mergeCell ref="K45:M45"/>
    <mergeCell ref="N45:P45"/>
    <mergeCell ref="Q45:R45"/>
    <mergeCell ref="S45:T45"/>
    <mergeCell ref="U45:X45"/>
    <mergeCell ref="Y45:AB45"/>
    <mergeCell ref="D44:J44"/>
    <mergeCell ref="K44:M44"/>
    <mergeCell ref="N44:P44"/>
    <mergeCell ref="Q44:R44"/>
    <mergeCell ref="S44:T44"/>
    <mergeCell ref="U44:X44"/>
    <mergeCell ref="Y42:AB42"/>
    <mergeCell ref="D43:J43"/>
    <mergeCell ref="K43:M43"/>
    <mergeCell ref="N43:P43"/>
    <mergeCell ref="Q43:R43"/>
    <mergeCell ref="S43:T43"/>
    <mergeCell ref="U43:X43"/>
    <mergeCell ref="Y43:AB43"/>
    <mergeCell ref="D42:J42"/>
    <mergeCell ref="K42:M42"/>
    <mergeCell ref="N42:P42"/>
    <mergeCell ref="Q42:R42"/>
    <mergeCell ref="S42:T42"/>
    <mergeCell ref="U42:X42"/>
    <mergeCell ref="Y40:AB40"/>
    <mergeCell ref="D41:J41"/>
    <mergeCell ref="K41:M41"/>
    <mergeCell ref="N41:P41"/>
    <mergeCell ref="Q41:R41"/>
    <mergeCell ref="S41:T41"/>
    <mergeCell ref="U41:X41"/>
    <mergeCell ref="Y41:AB41"/>
    <mergeCell ref="D40:J40"/>
    <mergeCell ref="K40:M40"/>
    <mergeCell ref="N40:P40"/>
    <mergeCell ref="Q40:R40"/>
    <mergeCell ref="S40:T40"/>
    <mergeCell ref="U40:X40"/>
    <mergeCell ref="Y38:AB38"/>
    <mergeCell ref="D39:J39"/>
    <mergeCell ref="K39:M39"/>
    <mergeCell ref="N39:P39"/>
    <mergeCell ref="Q39:R39"/>
    <mergeCell ref="S39:T39"/>
    <mergeCell ref="U39:X39"/>
    <mergeCell ref="Y39:AB39"/>
    <mergeCell ref="D38:J38"/>
    <mergeCell ref="K38:M38"/>
    <mergeCell ref="N38:P38"/>
    <mergeCell ref="Q38:R38"/>
    <mergeCell ref="S38:T38"/>
    <mergeCell ref="U38:X38"/>
    <mergeCell ref="Y36:AB36"/>
    <mergeCell ref="D37:J37"/>
    <mergeCell ref="K37:M37"/>
    <mergeCell ref="N37:P37"/>
    <mergeCell ref="Q37:R37"/>
    <mergeCell ref="S37:T37"/>
    <mergeCell ref="U37:X37"/>
    <mergeCell ref="Y37:AB37"/>
    <mergeCell ref="D36:J36"/>
    <mergeCell ref="K36:M36"/>
    <mergeCell ref="N36:P36"/>
    <mergeCell ref="Q36:R36"/>
    <mergeCell ref="S36:T36"/>
    <mergeCell ref="U36:X36"/>
    <mergeCell ref="Y34:AB34"/>
    <mergeCell ref="D35:J35"/>
    <mergeCell ref="K35:M35"/>
    <mergeCell ref="N35:P35"/>
    <mergeCell ref="Q35:R35"/>
    <mergeCell ref="S35:T35"/>
    <mergeCell ref="U35:X35"/>
    <mergeCell ref="Y35:AB35"/>
    <mergeCell ref="D34:J34"/>
    <mergeCell ref="K34:M34"/>
    <mergeCell ref="N34:P34"/>
    <mergeCell ref="Q34:R34"/>
    <mergeCell ref="S34:T34"/>
    <mergeCell ref="U34:X34"/>
    <mergeCell ref="Y31:AB31"/>
    <mergeCell ref="K30:M30"/>
    <mergeCell ref="N30:P30"/>
    <mergeCell ref="Q30:R30"/>
    <mergeCell ref="S30:T30"/>
    <mergeCell ref="U30:X30"/>
    <mergeCell ref="Y30:AB30"/>
    <mergeCell ref="K33:M33"/>
    <mergeCell ref="N33:P33"/>
    <mergeCell ref="Q33:R33"/>
    <mergeCell ref="S33:T33"/>
    <mergeCell ref="U33:X33"/>
    <mergeCell ref="Y33:AB33"/>
    <mergeCell ref="K32:M32"/>
    <mergeCell ref="N32:P32"/>
    <mergeCell ref="Q32:R32"/>
    <mergeCell ref="S32:T32"/>
    <mergeCell ref="U32:X32"/>
    <mergeCell ref="Y32:AB32"/>
    <mergeCell ref="Y29:AB29"/>
    <mergeCell ref="B71:C71"/>
    <mergeCell ref="B72:C72"/>
    <mergeCell ref="B73:C73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K31:M31"/>
    <mergeCell ref="N31:P31"/>
    <mergeCell ref="Q31:R31"/>
    <mergeCell ref="S31:T31"/>
    <mergeCell ref="U31:X31"/>
    <mergeCell ref="B74:C74"/>
    <mergeCell ref="D29:J29"/>
    <mergeCell ref="D30:J30"/>
    <mergeCell ref="D31:J31"/>
    <mergeCell ref="D32:J32"/>
    <mergeCell ref="D33:J33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37:C37"/>
    <mergeCell ref="D25:J26"/>
    <mergeCell ref="U27:X2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K29:M29"/>
    <mergeCell ref="N29:P29"/>
    <mergeCell ref="Q29:R29"/>
    <mergeCell ref="S29:T29"/>
    <mergeCell ref="U29:X29"/>
    <mergeCell ref="AA2:AB2"/>
    <mergeCell ref="AA3:AB3"/>
    <mergeCell ref="B18:P18"/>
    <mergeCell ref="Q14:AB14"/>
    <mergeCell ref="Q15:AB15"/>
    <mergeCell ref="Q16:AB16"/>
    <mergeCell ref="Q17:AB17"/>
    <mergeCell ref="Q18:AB18"/>
    <mergeCell ref="U25:X26"/>
    <mergeCell ref="Y25:AB26"/>
    <mergeCell ref="B10:F10"/>
    <mergeCell ref="G10:K10"/>
    <mergeCell ref="B20:F20"/>
    <mergeCell ref="L10:P10"/>
    <mergeCell ref="V10:Y10"/>
    <mergeCell ref="Z10:AB10"/>
    <mergeCell ref="L12:S12"/>
    <mergeCell ref="T12:AB12"/>
    <mergeCell ref="B14:P14"/>
    <mergeCell ref="B15:P15"/>
    <mergeCell ref="B16:P16"/>
    <mergeCell ref="B17:P17"/>
    <mergeCell ref="G19:K20"/>
    <mergeCell ref="B25:C26"/>
    <mergeCell ref="Y27:AB27"/>
    <mergeCell ref="W6:AA6"/>
    <mergeCell ref="R6:V6"/>
    <mergeCell ref="Q8:AB8"/>
    <mergeCell ref="K25:M26"/>
    <mergeCell ref="N25:P26"/>
    <mergeCell ref="Q25:R26"/>
    <mergeCell ref="S25:T26"/>
    <mergeCell ref="B75:C75"/>
    <mergeCell ref="D75:J75"/>
    <mergeCell ref="K75:M75"/>
    <mergeCell ref="N75:P75"/>
    <mergeCell ref="Q75:R75"/>
    <mergeCell ref="S75:T75"/>
    <mergeCell ref="U75:X75"/>
    <mergeCell ref="Y75:AB75"/>
    <mergeCell ref="B28:C28"/>
    <mergeCell ref="D28:J28"/>
    <mergeCell ref="K28:M28"/>
    <mergeCell ref="N28:P28"/>
    <mergeCell ref="Q28:R28"/>
    <mergeCell ref="S28:T28"/>
    <mergeCell ref="U28:X28"/>
    <mergeCell ref="Y28:AB28"/>
    <mergeCell ref="B76:C76"/>
    <mergeCell ref="D76:J76"/>
    <mergeCell ref="K76:M76"/>
    <mergeCell ref="N76:P76"/>
    <mergeCell ref="Q76:R76"/>
    <mergeCell ref="S76:T76"/>
    <mergeCell ref="U76:X76"/>
    <mergeCell ref="Y76:AB76"/>
    <mergeCell ref="B77:C77"/>
    <mergeCell ref="D77:J77"/>
    <mergeCell ref="K77:M77"/>
    <mergeCell ref="N77:P77"/>
    <mergeCell ref="Q77:R77"/>
    <mergeCell ref="S77:T77"/>
    <mergeCell ref="U77:X77"/>
    <mergeCell ref="Y77:AB77"/>
    <mergeCell ref="B78:C78"/>
    <mergeCell ref="D78:J78"/>
    <mergeCell ref="K78:M78"/>
    <mergeCell ref="N78:P78"/>
    <mergeCell ref="Q78:R78"/>
    <mergeCell ref="S78:T78"/>
    <mergeCell ref="U78:X78"/>
    <mergeCell ref="Y78:AB78"/>
    <mergeCell ref="B79:C79"/>
    <mergeCell ref="D79:J79"/>
    <mergeCell ref="K79:M79"/>
    <mergeCell ref="N79:P79"/>
    <mergeCell ref="Q79:R79"/>
    <mergeCell ref="S79:T79"/>
    <mergeCell ref="U79:X79"/>
    <mergeCell ref="Y79:AB79"/>
    <mergeCell ref="B80:C80"/>
    <mergeCell ref="D80:J80"/>
    <mergeCell ref="K80:M80"/>
    <mergeCell ref="N80:P80"/>
    <mergeCell ref="Q80:R80"/>
    <mergeCell ref="S80:T80"/>
    <mergeCell ref="U80:X80"/>
    <mergeCell ref="Y80:AB80"/>
    <mergeCell ref="B81:C81"/>
    <mergeCell ref="D81:J81"/>
    <mergeCell ref="K81:M81"/>
    <mergeCell ref="N81:P81"/>
    <mergeCell ref="Q81:R81"/>
    <mergeCell ref="S81:T81"/>
    <mergeCell ref="U81:X81"/>
    <mergeCell ref="Y81:AB81"/>
    <mergeCell ref="B82:C82"/>
    <mergeCell ref="D82:J82"/>
    <mergeCell ref="K82:M82"/>
    <mergeCell ref="N82:P82"/>
    <mergeCell ref="Q82:R82"/>
    <mergeCell ref="S82:T82"/>
    <mergeCell ref="U82:X82"/>
    <mergeCell ref="Y82:AB82"/>
    <mergeCell ref="B83:C83"/>
    <mergeCell ref="D83:J83"/>
    <mergeCell ref="K83:M83"/>
    <mergeCell ref="N83:P83"/>
    <mergeCell ref="Q83:R83"/>
    <mergeCell ref="S83:T83"/>
    <mergeCell ref="U83:X83"/>
    <mergeCell ref="Y83:AB83"/>
    <mergeCell ref="B84:C84"/>
    <mergeCell ref="D84:J84"/>
    <mergeCell ref="K84:M84"/>
    <mergeCell ref="N84:P84"/>
    <mergeCell ref="Q84:R84"/>
    <mergeCell ref="S84:T84"/>
    <mergeCell ref="U84:X84"/>
    <mergeCell ref="Y84:AB84"/>
    <mergeCell ref="B85:C85"/>
    <mergeCell ref="D85:J85"/>
    <mergeCell ref="K85:M85"/>
    <mergeCell ref="N85:P85"/>
    <mergeCell ref="Q85:R85"/>
    <mergeCell ref="S85:T85"/>
    <mergeCell ref="U85:X85"/>
    <mergeCell ref="Y85:AB85"/>
    <mergeCell ref="B86:C86"/>
    <mergeCell ref="D86:J86"/>
    <mergeCell ref="K86:M86"/>
    <mergeCell ref="N86:P86"/>
    <mergeCell ref="Q86:R86"/>
    <mergeCell ref="S86:T86"/>
    <mergeCell ref="U86:X86"/>
    <mergeCell ref="Y86:AB86"/>
    <mergeCell ref="B87:C87"/>
    <mergeCell ref="D87:J87"/>
    <mergeCell ref="K87:M87"/>
    <mergeCell ref="N87:P87"/>
    <mergeCell ref="Q87:R87"/>
    <mergeCell ref="S87:T87"/>
    <mergeCell ref="U87:X87"/>
    <mergeCell ref="Y87:AB87"/>
    <mergeCell ref="B88:C88"/>
    <mergeCell ref="D88:J88"/>
    <mergeCell ref="K88:M88"/>
    <mergeCell ref="N88:P88"/>
    <mergeCell ref="Q88:R88"/>
    <mergeCell ref="S88:T88"/>
    <mergeCell ref="U88:X88"/>
    <mergeCell ref="Y88:AB88"/>
    <mergeCell ref="B89:C89"/>
    <mergeCell ref="D89:J89"/>
    <mergeCell ref="K89:M89"/>
    <mergeCell ref="N89:P89"/>
    <mergeCell ref="Q89:R89"/>
    <mergeCell ref="S89:T89"/>
    <mergeCell ref="U89:X89"/>
    <mergeCell ref="Y89:AB89"/>
    <mergeCell ref="B90:C90"/>
    <mergeCell ref="D90:J90"/>
    <mergeCell ref="K90:M90"/>
    <mergeCell ref="N90:P90"/>
    <mergeCell ref="Q90:R90"/>
    <mergeCell ref="S90:T90"/>
    <mergeCell ref="U90:X90"/>
    <mergeCell ref="Y90:AB90"/>
    <mergeCell ref="B91:C91"/>
    <mergeCell ref="D91:J91"/>
    <mergeCell ref="K91:M91"/>
    <mergeCell ref="N91:P91"/>
    <mergeCell ref="Q91:R91"/>
    <mergeCell ref="S91:T91"/>
    <mergeCell ref="U91:X91"/>
    <mergeCell ref="Y91:AB91"/>
    <mergeCell ref="B92:C92"/>
    <mergeCell ref="D92:J92"/>
    <mergeCell ref="K92:M92"/>
    <mergeCell ref="N92:P92"/>
    <mergeCell ref="Q92:R92"/>
    <mergeCell ref="S92:T92"/>
    <mergeCell ref="U92:X92"/>
    <mergeCell ref="Y92:AB92"/>
    <mergeCell ref="B93:C93"/>
    <mergeCell ref="D93:J93"/>
    <mergeCell ref="K93:M93"/>
    <mergeCell ref="N93:P93"/>
    <mergeCell ref="Q93:R93"/>
    <mergeCell ref="S93:T93"/>
    <mergeCell ref="U93:X93"/>
    <mergeCell ref="Y93:AB93"/>
    <mergeCell ref="B94:C94"/>
    <mergeCell ref="D94:J94"/>
    <mergeCell ref="K94:M94"/>
    <mergeCell ref="N94:P94"/>
    <mergeCell ref="Q94:R94"/>
    <mergeCell ref="S94:T94"/>
    <mergeCell ref="U94:X94"/>
    <mergeCell ref="Y94:AB94"/>
    <mergeCell ref="B95:C95"/>
    <mergeCell ref="D95:J95"/>
    <mergeCell ref="K95:M95"/>
    <mergeCell ref="N95:P95"/>
    <mergeCell ref="Q95:R95"/>
    <mergeCell ref="S95:T95"/>
    <mergeCell ref="U95:X95"/>
    <mergeCell ref="Y95:AB95"/>
    <mergeCell ref="B96:C96"/>
    <mergeCell ref="D96:J96"/>
    <mergeCell ref="K96:M96"/>
    <mergeCell ref="N96:P96"/>
    <mergeCell ref="Q96:R96"/>
    <mergeCell ref="S96:T96"/>
    <mergeCell ref="U96:X96"/>
    <mergeCell ref="Y96:AB96"/>
    <mergeCell ref="D97:J97"/>
    <mergeCell ref="K97:M97"/>
    <mergeCell ref="N97:P97"/>
    <mergeCell ref="Q97:R97"/>
    <mergeCell ref="S97:T97"/>
    <mergeCell ref="U97:X97"/>
    <mergeCell ref="Y97:AB97"/>
    <mergeCell ref="D98:J98"/>
    <mergeCell ref="K98:M98"/>
    <mergeCell ref="N98:P98"/>
    <mergeCell ref="Q98:R98"/>
    <mergeCell ref="S98:T98"/>
    <mergeCell ref="U98:X98"/>
    <mergeCell ref="Y98:AB98"/>
    <mergeCell ref="D99:J99"/>
    <mergeCell ref="K99:M99"/>
    <mergeCell ref="N99:P99"/>
    <mergeCell ref="Q99:R99"/>
    <mergeCell ref="S99:T99"/>
    <mergeCell ref="U99:X99"/>
    <mergeCell ref="Y99:AB99"/>
    <mergeCell ref="D100:J100"/>
    <mergeCell ref="K100:M100"/>
    <mergeCell ref="N100:P100"/>
    <mergeCell ref="Q100:R100"/>
    <mergeCell ref="S100:T100"/>
    <mergeCell ref="U100:X100"/>
    <mergeCell ref="Y100:AB100"/>
    <mergeCell ref="D101:J101"/>
    <mergeCell ref="K101:M101"/>
    <mergeCell ref="N101:P101"/>
    <mergeCell ref="Q101:R101"/>
    <mergeCell ref="S101:T101"/>
    <mergeCell ref="U101:X101"/>
    <mergeCell ref="Y101:AB101"/>
    <mergeCell ref="D102:J102"/>
    <mergeCell ref="K102:M102"/>
    <mergeCell ref="N102:P102"/>
    <mergeCell ref="Q102:R102"/>
    <mergeCell ref="S102:T102"/>
    <mergeCell ref="U102:X102"/>
    <mergeCell ref="Y102:AB102"/>
    <mergeCell ref="D103:J103"/>
    <mergeCell ref="K103:M103"/>
    <mergeCell ref="N103:P103"/>
    <mergeCell ref="Q103:R103"/>
    <mergeCell ref="S103:T103"/>
    <mergeCell ref="U103:X103"/>
    <mergeCell ref="Y103:AB103"/>
    <mergeCell ref="D104:J104"/>
    <mergeCell ref="K104:M104"/>
    <mergeCell ref="N104:P104"/>
    <mergeCell ref="Q104:R104"/>
    <mergeCell ref="S104:T104"/>
    <mergeCell ref="U104:X104"/>
    <mergeCell ref="Y104:AB104"/>
    <mergeCell ref="D105:J105"/>
    <mergeCell ref="K105:M105"/>
    <mergeCell ref="N105:P105"/>
    <mergeCell ref="Q105:R105"/>
    <mergeCell ref="S105:T105"/>
    <mergeCell ref="U105:X105"/>
    <mergeCell ref="Y105:AB105"/>
    <mergeCell ref="D106:J106"/>
    <mergeCell ref="K106:M106"/>
    <mergeCell ref="N106:P106"/>
    <mergeCell ref="Q106:R106"/>
    <mergeCell ref="S106:T106"/>
    <mergeCell ref="U106:X106"/>
    <mergeCell ref="Y106:AB106"/>
    <mergeCell ref="D107:J107"/>
    <mergeCell ref="K107:M107"/>
    <mergeCell ref="N107:P107"/>
    <mergeCell ref="Q107:R107"/>
    <mergeCell ref="S107:T107"/>
    <mergeCell ref="U107:X107"/>
    <mergeCell ref="Y107:AB107"/>
    <mergeCell ref="D108:J108"/>
    <mergeCell ref="K108:M108"/>
    <mergeCell ref="N108:P108"/>
    <mergeCell ref="Q108:R108"/>
    <mergeCell ref="S108:T108"/>
    <mergeCell ref="U108:X108"/>
    <mergeCell ref="Y108:AB108"/>
    <mergeCell ref="D109:J109"/>
    <mergeCell ref="K109:M109"/>
    <mergeCell ref="N109:P109"/>
    <mergeCell ref="Q109:R109"/>
    <mergeCell ref="S109:T109"/>
    <mergeCell ref="U109:X109"/>
    <mergeCell ref="Y109:AB109"/>
    <mergeCell ref="D110:J110"/>
    <mergeCell ref="K110:M110"/>
    <mergeCell ref="N110:P110"/>
    <mergeCell ref="Q110:R110"/>
    <mergeCell ref="S110:T110"/>
    <mergeCell ref="U110:X110"/>
    <mergeCell ref="Y110:AB110"/>
    <mergeCell ref="D111:J111"/>
    <mergeCell ref="K111:M111"/>
    <mergeCell ref="N111:P111"/>
    <mergeCell ref="Q111:R111"/>
    <mergeCell ref="S111:T111"/>
    <mergeCell ref="U111:X111"/>
    <mergeCell ref="Y111:AB111"/>
    <mergeCell ref="D112:J112"/>
    <mergeCell ref="K112:M112"/>
    <mergeCell ref="N112:P112"/>
    <mergeCell ref="Q112:R112"/>
    <mergeCell ref="S112:T112"/>
    <mergeCell ref="U112:X112"/>
    <mergeCell ref="Y112:AB112"/>
    <mergeCell ref="D113:J113"/>
    <mergeCell ref="K113:M113"/>
    <mergeCell ref="N113:P113"/>
    <mergeCell ref="Q113:R113"/>
    <mergeCell ref="S113:T113"/>
    <mergeCell ref="U113:X113"/>
    <mergeCell ref="Y113:AB113"/>
    <mergeCell ref="D114:J114"/>
    <mergeCell ref="K114:M114"/>
    <mergeCell ref="N114:P114"/>
    <mergeCell ref="Q114:R114"/>
    <mergeCell ref="S114:T114"/>
    <mergeCell ref="U114:X114"/>
    <mergeCell ref="Y114:AB114"/>
    <mergeCell ref="D115:J115"/>
    <mergeCell ref="K115:M115"/>
    <mergeCell ref="N115:P115"/>
    <mergeCell ref="Q115:R115"/>
    <mergeCell ref="S115:T115"/>
    <mergeCell ref="U115:X115"/>
    <mergeCell ref="Y115:AB115"/>
    <mergeCell ref="D116:J116"/>
    <mergeCell ref="K116:M116"/>
    <mergeCell ref="N116:P116"/>
    <mergeCell ref="Q116:R116"/>
    <mergeCell ref="S116:T116"/>
    <mergeCell ref="U116:X116"/>
    <mergeCell ref="Y116:AB116"/>
    <mergeCell ref="D117:J117"/>
    <mergeCell ref="K117:M117"/>
    <mergeCell ref="N117:P117"/>
    <mergeCell ref="Q117:R117"/>
    <mergeCell ref="S117:T117"/>
    <mergeCell ref="U117:X117"/>
    <mergeCell ref="Y117:AB117"/>
    <mergeCell ref="D118:J118"/>
    <mergeCell ref="K118:M118"/>
    <mergeCell ref="N118:P118"/>
    <mergeCell ref="Q118:R118"/>
    <mergeCell ref="S118:T118"/>
    <mergeCell ref="U118:X118"/>
    <mergeCell ref="Y118:AB118"/>
    <mergeCell ref="D119:J119"/>
    <mergeCell ref="K119:M119"/>
    <mergeCell ref="N119:P119"/>
    <mergeCell ref="Q119:R119"/>
    <mergeCell ref="S119:T119"/>
    <mergeCell ref="U119:X119"/>
    <mergeCell ref="Y119:AB119"/>
    <mergeCell ref="D120:J120"/>
    <mergeCell ref="K120:M120"/>
    <mergeCell ref="N120:P120"/>
    <mergeCell ref="Q120:R120"/>
    <mergeCell ref="S120:T120"/>
    <mergeCell ref="U120:X120"/>
    <mergeCell ref="Y120:AB120"/>
    <mergeCell ref="D121:J121"/>
    <mergeCell ref="K121:M121"/>
    <mergeCell ref="N121:P121"/>
    <mergeCell ref="Q121:R121"/>
    <mergeCell ref="S121:T121"/>
    <mergeCell ref="U121:X121"/>
    <mergeCell ref="Y121:AB121"/>
    <mergeCell ref="D122:J122"/>
    <mergeCell ref="K122:M122"/>
    <mergeCell ref="N122:P122"/>
    <mergeCell ref="Q122:R122"/>
    <mergeCell ref="S122:T122"/>
    <mergeCell ref="U122:X122"/>
    <mergeCell ref="Y122:AB122"/>
    <mergeCell ref="D123:J123"/>
    <mergeCell ref="K123:M123"/>
    <mergeCell ref="N123:P123"/>
    <mergeCell ref="Q123:R123"/>
    <mergeCell ref="S123:T123"/>
    <mergeCell ref="U123:X123"/>
    <mergeCell ref="Y123:AB123"/>
    <mergeCell ref="D124:J124"/>
    <mergeCell ref="K124:M124"/>
    <mergeCell ref="N124:P124"/>
    <mergeCell ref="Q124:R124"/>
    <mergeCell ref="S124:T124"/>
    <mergeCell ref="U124:X124"/>
    <mergeCell ref="Y124:AB124"/>
    <mergeCell ref="D125:J125"/>
    <mergeCell ref="K125:M125"/>
    <mergeCell ref="N125:P125"/>
    <mergeCell ref="Q125:R125"/>
    <mergeCell ref="S125:T125"/>
    <mergeCell ref="U125:X125"/>
    <mergeCell ref="Y125:AB125"/>
    <mergeCell ref="D126:J126"/>
    <mergeCell ref="K126:M126"/>
    <mergeCell ref="N126:P126"/>
    <mergeCell ref="Q126:R126"/>
    <mergeCell ref="S126:T126"/>
    <mergeCell ref="U126:X126"/>
    <mergeCell ref="Y126:AB126"/>
    <mergeCell ref="D127:J127"/>
    <mergeCell ref="K127:M127"/>
    <mergeCell ref="N127:P127"/>
    <mergeCell ref="Q127:R127"/>
    <mergeCell ref="S127:T127"/>
    <mergeCell ref="U127:X127"/>
    <mergeCell ref="Y127:AB127"/>
    <mergeCell ref="D128:J128"/>
    <mergeCell ref="K128:M128"/>
    <mergeCell ref="N128:P128"/>
    <mergeCell ref="Q128:R128"/>
    <mergeCell ref="S128:T128"/>
    <mergeCell ref="U128:X128"/>
    <mergeCell ref="Y128:AB128"/>
    <mergeCell ref="D129:J129"/>
    <mergeCell ref="K129:M129"/>
    <mergeCell ref="N129:P129"/>
    <mergeCell ref="Q129:R129"/>
    <mergeCell ref="S129:T129"/>
    <mergeCell ref="U129:X129"/>
    <mergeCell ref="Y129:AB129"/>
    <mergeCell ref="D130:J130"/>
    <mergeCell ref="K130:M130"/>
    <mergeCell ref="N130:P130"/>
    <mergeCell ref="Q130:R130"/>
    <mergeCell ref="S130:T130"/>
    <mergeCell ref="U130:X130"/>
    <mergeCell ref="Y130:AB130"/>
    <mergeCell ref="D131:J131"/>
    <mergeCell ref="K131:M131"/>
    <mergeCell ref="N131:P131"/>
    <mergeCell ref="Q131:R131"/>
    <mergeCell ref="S131:T131"/>
    <mergeCell ref="U131:X131"/>
    <mergeCell ref="Y131:AB131"/>
    <mergeCell ref="D132:J132"/>
    <mergeCell ref="K132:M132"/>
    <mergeCell ref="N132:P132"/>
    <mergeCell ref="Q132:R132"/>
    <mergeCell ref="S132:T132"/>
    <mergeCell ref="U132:X132"/>
    <mergeCell ref="Y132:AB132"/>
    <mergeCell ref="D133:J133"/>
    <mergeCell ref="K133:M133"/>
    <mergeCell ref="N133:P133"/>
    <mergeCell ref="Q133:R133"/>
    <mergeCell ref="S133:T133"/>
    <mergeCell ref="U133:X133"/>
    <mergeCell ref="Y133:AB133"/>
    <mergeCell ref="D134:J134"/>
    <mergeCell ref="K134:M134"/>
    <mergeCell ref="N134:P134"/>
    <mergeCell ref="Q134:R134"/>
    <mergeCell ref="S134:T134"/>
    <mergeCell ref="U134:X134"/>
    <mergeCell ref="Y134:AB134"/>
    <mergeCell ref="D135:J135"/>
    <mergeCell ref="K135:M135"/>
    <mergeCell ref="N135:P135"/>
    <mergeCell ref="Q135:R135"/>
    <mergeCell ref="S135:T135"/>
    <mergeCell ref="U135:X135"/>
    <mergeCell ref="Y135:AB135"/>
    <mergeCell ref="D136:J136"/>
    <mergeCell ref="K136:M136"/>
    <mergeCell ref="N136:P136"/>
    <mergeCell ref="Q136:R136"/>
    <mergeCell ref="S136:T136"/>
    <mergeCell ref="U136:X136"/>
    <mergeCell ref="Y136:AB136"/>
    <mergeCell ref="D139:J139"/>
    <mergeCell ref="K139:M139"/>
    <mergeCell ref="N139:P139"/>
    <mergeCell ref="Q139:R139"/>
    <mergeCell ref="S139:T139"/>
    <mergeCell ref="U139:X139"/>
    <mergeCell ref="Y139:AB139"/>
    <mergeCell ref="D137:J137"/>
    <mergeCell ref="K137:M137"/>
    <mergeCell ref="N137:P137"/>
    <mergeCell ref="Q137:R137"/>
    <mergeCell ref="S137:T137"/>
    <mergeCell ref="U137:X137"/>
    <mergeCell ref="Y137:AB137"/>
    <mergeCell ref="D138:J138"/>
    <mergeCell ref="K138:M138"/>
    <mergeCell ref="N138:P138"/>
    <mergeCell ref="Q138:R138"/>
    <mergeCell ref="S138:T138"/>
    <mergeCell ref="U138:X138"/>
    <mergeCell ref="Y138:AB138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33:C133"/>
    <mergeCell ref="B134:C134"/>
    <mergeCell ref="B135:C135"/>
    <mergeCell ref="B136:C136"/>
    <mergeCell ref="B137:C137"/>
    <mergeCell ref="B138:C138"/>
    <mergeCell ref="B139:C139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</mergeCells>
  <conditionalFormatting sqref="AC28:AC139">
    <cfRule type="cellIs" dxfId="1" priority="1" operator="equal">
      <formula>FALSE</formula>
    </cfRule>
    <cfRule type="cellIs" dxfId="0" priority="2" operator="equal">
      <formula>TRUE</formula>
    </cfRule>
  </conditionalFormatting>
  <printOptions horizontalCentered="1"/>
  <pageMargins left="0.25" right="0.25" top="0.35" bottom="0.35" header="0.3" footer="0.3"/>
  <pageSetup scale="8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7EB0EBE6AF0348B23B18D75C32318B" ma:contentTypeVersion="9" ma:contentTypeDescription="Create a new document." ma:contentTypeScope="" ma:versionID="d538f5cf69c4fce8212873a79ee199e3">
  <xsd:schema xmlns:xsd="http://www.w3.org/2001/XMLSchema" xmlns:xs="http://www.w3.org/2001/XMLSchema" xmlns:p="http://schemas.microsoft.com/office/2006/metadata/properties" xmlns:ns2="9481c328-74de-4a92-972c-790df76c575f" targetNamespace="http://schemas.microsoft.com/office/2006/metadata/properties" ma:root="true" ma:fieldsID="b0a377422f77fc388939a85127e43ae7" ns2:_="">
    <xsd:import namespace="9481c328-74de-4a92-972c-790df76c5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81c328-74de-4a92-972c-790df76c5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103A24-B3CA-4E84-8B10-7D5B51AE69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6FCC15-2863-4AD6-B2D2-AD5D054F6D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81c328-74de-4a92-972c-790df76c5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B7828B-0CDD-4223-988C-2AD403F9357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Widia GP End Mill Recon Form</vt:lpstr>
      <vt:lpstr>Widia GP End Mill Cita Form</vt:lpstr>
      <vt:lpstr>'Widia GP End Mill Cita Form'!Print_Area</vt:lpstr>
      <vt:lpstr>'Widia GP End Mill Recon Form'!Print_Area</vt:lpstr>
      <vt:lpstr>'Widia GP End Mill Cita Form'!Print_Titles</vt:lpstr>
    </vt:vector>
  </TitlesOfParts>
  <Company>Kennametal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Yargeau</dc:creator>
  <cp:lastModifiedBy>Edward Morrow</cp:lastModifiedBy>
  <cp:lastPrinted>2021-03-01T21:13:17Z</cp:lastPrinted>
  <dcterms:created xsi:type="dcterms:W3CDTF">2014-11-18T11:56:39Z</dcterms:created>
  <dcterms:modified xsi:type="dcterms:W3CDTF">2022-05-18T20:13:09Z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0x010100747EB0EBE6AF0348B23B18D75C32318B</vt:lpwstr>
  </property>
  <property fmtid="{D5CDD505-2E9C-101B-9397-08002B2CF9AE}" pid="3" name="MSIP_Label_2f065793-cb5f-4919-86bd-a613a0bd79ee_Enabled">
    <vt:lpwstr>true</vt:lpwstr>
  </property>
  <property fmtid="{D5CDD505-2E9C-101B-9397-08002B2CF9AE}" pid="4" name="MSIP_Label_2f065793-cb5f-4919-86bd-a613a0bd79ee_SetDate">
    <vt:lpwstr>2021-03-25T17:55:04Z</vt:lpwstr>
  </property>
  <property fmtid="{D5CDD505-2E9C-101B-9397-08002B2CF9AE}" pid="5" name="MSIP_Label_2f065793-cb5f-4919-86bd-a613a0bd79ee_Method">
    <vt:lpwstr>Standard</vt:lpwstr>
  </property>
  <property fmtid="{D5CDD505-2E9C-101B-9397-08002B2CF9AE}" pid="6" name="MSIP_Label_2f065793-cb5f-4919-86bd-a613a0bd79ee_Name">
    <vt:lpwstr>2f065793-cb5f-4919-86bd-a613a0bd79ee</vt:lpwstr>
  </property>
  <property fmtid="{D5CDD505-2E9C-101B-9397-08002B2CF9AE}" pid="7" name="MSIP_Label_2f065793-cb5f-4919-86bd-a613a0bd79ee_SiteId">
    <vt:lpwstr>e7ee4711-c0b1-4311-b500-b80d89e5b298</vt:lpwstr>
  </property>
  <property fmtid="{D5CDD505-2E9C-101B-9397-08002B2CF9AE}" pid="8" name="MSIP_Label_2f065793-cb5f-4919-86bd-a613a0bd79ee_ActionId">
    <vt:lpwstr>0cbcac67-0280-406b-9851-a2d98467dafc</vt:lpwstr>
  </property>
  <property fmtid="{D5CDD505-2E9C-101B-9397-08002B2CF9AE}" pid="9" name="MSIP_Label_2f065793-cb5f-4919-86bd-a613a0bd79ee_ContentBits">
    <vt:lpwstr>0</vt:lpwstr>
  </property>
</Properties>
</file>